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Bartojay\Desktop\RISE\"/>
    </mc:Choice>
  </mc:AlternateContent>
  <xr:revisionPtr revIDLastSave="0" documentId="13_ncr:1_{44CFE7CA-052D-48B5-BF20-154C42FA8B8D}" xr6:coauthVersionLast="45" xr6:coauthVersionMax="45" xr10:uidLastSave="{00000000-0000-0000-0000-000000000000}"/>
  <bookViews>
    <workbookView xWindow="-120" yWindow="-120" windowWidth="19440" windowHeight="15000" tabRatio="688" xr2:uid="{00000000-000D-0000-FFFF-FFFF00000000}"/>
  </bookViews>
  <sheets>
    <sheet name="Sheet1" sheetId="18" r:id="rId1"/>
    <sheet name="0.70 Shakedown" sheetId="6" r:id="rId2"/>
    <sheet name="wc_0.70_3ksi" sheetId="1" r:id="rId3"/>
    <sheet name="wc_0.65_4.5ksi" sheetId="8" r:id="rId4"/>
    <sheet name="wc_0.50_6.0ksi" sheetId="9" r:id="rId5"/>
    <sheet name="wc_0.35_7.5ksi" sheetId="10" r:id="rId6"/>
    <sheet name="wc_0.35_SF_10.0ksi " sheetId="11" r:id="rId7"/>
    <sheet name="Static Pressure" sheetId="16" r:id="rId8"/>
    <sheet name="Dynamic Pressure" sheetId="17" r:id="rId9"/>
  </sheets>
  <definedNames>
    <definedName name="_xlnm.Print_Area" localSheetId="1">'0.70 Shakedown'!$A$1:$N$30</definedName>
    <definedName name="_xlnm.Print_Area" localSheetId="5">'wc_0.35_7.5ksi'!$A$1:$N$30</definedName>
    <definedName name="_xlnm.Print_Area" localSheetId="6">'wc_0.35_SF_10.0ksi '!$A$1:$N$30</definedName>
    <definedName name="_xlnm.Print_Area" localSheetId="4">'wc_0.50_6.0ksi'!$A$1:$N$30</definedName>
    <definedName name="_xlnm.Print_Area" localSheetId="3">'wc_0.65_4.5ksi'!$A$1:$N$30</definedName>
    <definedName name="_xlnm.Print_Area" localSheetId="2">'wc_0.70_3ksi'!$A$1:$N$30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2" i="16" l="1"/>
  <c r="O42" i="11" l="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9" i="1" l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28" i="1"/>
  <c r="M28" i="11" l="1"/>
  <c r="M31" i="9" l="1"/>
  <c r="M32" i="9"/>
  <c r="M33" i="9"/>
  <c r="M34" i="9"/>
  <c r="M35" i="9"/>
  <c r="M36" i="9"/>
  <c r="M37" i="9"/>
  <c r="M38" i="9"/>
  <c r="M39" i="9"/>
  <c r="M40" i="9"/>
  <c r="M41" i="9"/>
  <c r="M42" i="9"/>
  <c r="M42" i="11"/>
  <c r="K42" i="11"/>
  <c r="L42" i="11" s="1"/>
  <c r="M41" i="11"/>
  <c r="K41" i="11"/>
  <c r="L41" i="11" s="1"/>
  <c r="M40" i="11"/>
  <c r="K40" i="11"/>
  <c r="L40" i="11" s="1"/>
  <c r="M39" i="11"/>
  <c r="K39" i="11"/>
  <c r="L39" i="11" s="1"/>
  <c r="M38" i="11"/>
  <c r="K38" i="11"/>
  <c r="L38" i="11" s="1"/>
  <c r="M37" i="11"/>
  <c r="K37" i="11"/>
  <c r="L37" i="11" s="1"/>
  <c r="M36" i="11"/>
  <c r="K36" i="11"/>
  <c r="L36" i="11" s="1"/>
  <c r="M35" i="11"/>
  <c r="K35" i="11"/>
  <c r="L35" i="11" s="1"/>
  <c r="M34" i="11"/>
  <c r="K34" i="11"/>
  <c r="L34" i="11" s="1"/>
  <c r="M33" i="11"/>
  <c r="K33" i="11"/>
  <c r="L33" i="11" s="1"/>
  <c r="M32" i="11"/>
  <c r="K32" i="11"/>
  <c r="L32" i="11" s="1"/>
  <c r="M31" i="11"/>
  <c r="K31" i="11"/>
  <c r="L31" i="11" s="1"/>
  <c r="M30" i="11"/>
  <c r="K30" i="11"/>
  <c r="L30" i="11" s="1"/>
  <c r="M29" i="11"/>
  <c r="K29" i="11"/>
  <c r="L29" i="11" s="1"/>
  <c r="K28" i="11"/>
  <c r="L28" i="11" s="1"/>
  <c r="M29" i="10"/>
  <c r="M30" i="10"/>
  <c r="M28" i="10"/>
  <c r="M42" i="10"/>
  <c r="K42" i="10"/>
  <c r="M41" i="10"/>
  <c r="K41" i="10"/>
  <c r="M40" i="10"/>
  <c r="K40" i="10"/>
  <c r="M39" i="10"/>
  <c r="K39" i="10"/>
  <c r="M38" i="10"/>
  <c r="K38" i="10"/>
  <c r="M37" i="10"/>
  <c r="K37" i="10"/>
  <c r="M36" i="10"/>
  <c r="K36" i="10"/>
  <c r="M35" i="10"/>
  <c r="K35" i="10"/>
  <c r="M34" i="10"/>
  <c r="K34" i="10"/>
  <c r="M33" i="10"/>
  <c r="K33" i="10"/>
  <c r="M32" i="10"/>
  <c r="K32" i="10"/>
  <c r="M31" i="10"/>
  <c r="K31" i="10"/>
  <c r="K30" i="10"/>
  <c r="K29" i="10"/>
  <c r="K28" i="10"/>
  <c r="L28" i="10" l="1"/>
  <c r="O28" i="10"/>
  <c r="L29" i="10"/>
  <c r="O29" i="10"/>
  <c r="L32" i="10"/>
  <c r="O32" i="10"/>
  <c r="L34" i="10"/>
  <c r="O34" i="10"/>
  <c r="L36" i="10"/>
  <c r="O36" i="10"/>
  <c r="L38" i="10"/>
  <c r="O38" i="10"/>
  <c r="L40" i="10"/>
  <c r="O40" i="10"/>
  <c r="L42" i="10"/>
  <c r="O42" i="10"/>
  <c r="L30" i="10"/>
  <c r="O30" i="10"/>
  <c r="L31" i="10"/>
  <c r="O31" i="10"/>
  <c r="L33" i="10"/>
  <c r="O33" i="10"/>
  <c r="L35" i="10"/>
  <c r="O35" i="10"/>
  <c r="L37" i="10"/>
  <c r="O37" i="10"/>
  <c r="L39" i="10"/>
  <c r="O39" i="10"/>
  <c r="L41" i="10"/>
  <c r="O41" i="10"/>
  <c r="K42" i="9"/>
  <c r="L42" i="9" s="1"/>
  <c r="K41" i="9"/>
  <c r="L41" i="9" s="1"/>
  <c r="K40" i="9"/>
  <c r="L40" i="9" s="1"/>
  <c r="K39" i="9"/>
  <c r="L39" i="9" s="1"/>
  <c r="K38" i="9"/>
  <c r="L38" i="9" s="1"/>
  <c r="K37" i="9"/>
  <c r="L37" i="9" s="1"/>
  <c r="K36" i="9"/>
  <c r="L36" i="9" s="1"/>
  <c r="K35" i="9"/>
  <c r="L35" i="9" s="1"/>
  <c r="K34" i="9"/>
  <c r="L34" i="9" s="1"/>
  <c r="K33" i="9"/>
  <c r="L33" i="9" s="1"/>
  <c r="K32" i="9"/>
  <c r="L32" i="9" s="1"/>
  <c r="K31" i="9"/>
  <c r="L31" i="9" s="1"/>
  <c r="M30" i="9"/>
  <c r="K30" i="9"/>
  <c r="L30" i="9" s="1"/>
  <c r="M29" i="9"/>
  <c r="K29" i="9"/>
  <c r="L29" i="9" s="1"/>
  <c r="M28" i="9"/>
  <c r="K28" i="9"/>
  <c r="L28" i="9" s="1"/>
  <c r="M42" i="8" l="1"/>
  <c r="K42" i="8"/>
  <c r="L42" i="8" s="1"/>
  <c r="M41" i="8"/>
  <c r="K41" i="8"/>
  <c r="L41" i="8" s="1"/>
  <c r="M40" i="8"/>
  <c r="K40" i="8"/>
  <c r="L40" i="8" s="1"/>
  <c r="M39" i="8"/>
  <c r="K39" i="8"/>
  <c r="L39" i="8" s="1"/>
  <c r="M38" i="8"/>
  <c r="K38" i="8"/>
  <c r="L38" i="8" s="1"/>
  <c r="M37" i="8"/>
  <c r="K37" i="8"/>
  <c r="L37" i="8" s="1"/>
  <c r="M36" i="8"/>
  <c r="K36" i="8"/>
  <c r="L36" i="8" s="1"/>
  <c r="M35" i="8"/>
  <c r="K35" i="8"/>
  <c r="L35" i="8" s="1"/>
  <c r="M34" i="8"/>
  <c r="K34" i="8"/>
  <c r="L34" i="8" s="1"/>
  <c r="M33" i="8"/>
  <c r="K33" i="8"/>
  <c r="L33" i="8" s="1"/>
  <c r="M32" i="8"/>
  <c r="K32" i="8"/>
  <c r="L32" i="8" s="1"/>
  <c r="M31" i="8"/>
  <c r="K31" i="8"/>
  <c r="L31" i="8" s="1"/>
  <c r="M30" i="8"/>
  <c r="K30" i="8"/>
  <c r="L30" i="8" s="1"/>
  <c r="M29" i="8"/>
  <c r="K29" i="8"/>
  <c r="L29" i="8" s="1"/>
  <c r="M28" i="8"/>
  <c r="K28" i="8"/>
  <c r="L28" i="8" s="1"/>
  <c r="L31" i="1" l="1"/>
  <c r="L32" i="1"/>
  <c r="L35" i="1"/>
  <c r="L36" i="1"/>
  <c r="K29" i="1"/>
  <c r="L29" i="1" s="1"/>
  <c r="K30" i="1"/>
  <c r="L30" i="1" s="1"/>
  <c r="K31" i="1"/>
  <c r="K32" i="1"/>
  <c r="K33" i="1"/>
  <c r="L33" i="1" s="1"/>
  <c r="K34" i="1"/>
  <c r="L34" i="1" s="1"/>
  <c r="K35" i="1"/>
  <c r="K36" i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28" i="1"/>
  <c r="L28" i="1" s="1"/>
  <c r="M42" i="6" l="1"/>
  <c r="K42" i="6"/>
  <c r="L42" i="6" s="1"/>
  <c r="M41" i="6"/>
  <c r="K41" i="6"/>
  <c r="L41" i="6" s="1"/>
  <c r="M40" i="6"/>
  <c r="K40" i="6"/>
  <c r="L40" i="6" s="1"/>
  <c r="M39" i="6"/>
  <c r="K39" i="6"/>
  <c r="L39" i="6" s="1"/>
  <c r="M38" i="6"/>
  <c r="L38" i="6"/>
  <c r="K38" i="6"/>
  <c r="M37" i="6"/>
  <c r="L37" i="6"/>
  <c r="K37" i="6"/>
  <c r="M36" i="6"/>
  <c r="K36" i="6"/>
  <c r="L36" i="6" s="1"/>
  <c r="M35" i="6"/>
  <c r="K35" i="6"/>
  <c r="L35" i="6" s="1"/>
  <c r="M34" i="6"/>
  <c r="K34" i="6"/>
  <c r="L34" i="6" s="1"/>
  <c r="M33" i="6"/>
  <c r="K33" i="6"/>
  <c r="L33" i="6" s="1"/>
  <c r="M32" i="6"/>
  <c r="K32" i="6"/>
  <c r="L32" i="6" s="1"/>
  <c r="M31" i="6"/>
  <c r="K31" i="6"/>
  <c r="L31" i="6" s="1"/>
  <c r="M30" i="6"/>
  <c r="K30" i="6"/>
  <c r="L30" i="6" s="1"/>
  <c r="M29" i="6"/>
  <c r="K29" i="6"/>
  <c r="L29" i="6" s="1"/>
  <c r="M28" i="6"/>
  <c r="K28" i="6"/>
  <c r="L28" i="6" s="1"/>
  <c r="M42" i="1" l="1"/>
  <c r="M41" i="1"/>
  <c r="M40" i="1"/>
  <c r="M39" i="1"/>
  <c r="M38" i="1"/>
  <c r="M37" i="1"/>
  <c r="M34" i="1"/>
  <c r="M35" i="1"/>
  <c r="M36" i="1"/>
  <c r="M29" i="1"/>
  <c r="M30" i="1"/>
  <c r="M31" i="1"/>
  <c r="M32" i="1"/>
  <c r="M33" i="1"/>
  <c r="M2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3ED2BD-41A1-4AE9-BB88-5BC57D6FA708}" keepAlive="1" name="Query - Monitor" description="Connection to the 'Monitor' query in the workbook." type="5" refreshedVersion="6" background="1">
    <dbPr connection="Provider=Microsoft.Mashup.OleDb.1;Data Source=$Workbook$;Location=Monitor;Extended Properties=&quot;&quot;" command="SELECT * FROM [Monitor]"/>
  </connection>
</connections>
</file>

<file path=xl/sharedStrings.xml><?xml version="1.0" encoding="utf-8"?>
<sst xmlns="http://schemas.openxmlformats.org/spreadsheetml/2006/main" count="369" uniqueCount="156">
  <si>
    <t>Date out of water</t>
  </si>
  <si>
    <t>Project:</t>
  </si>
  <si>
    <t>WOID:</t>
  </si>
  <si>
    <t>Specimen I.D.</t>
  </si>
  <si>
    <t>Date / Time Started</t>
  </si>
  <si>
    <t>Surface Dry Mass in Air (after rinse)</t>
  </si>
  <si>
    <t>Mass Submerged  (after rinse)</t>
  </si>
  <si>
    <t>Date in Water</t>
  </si>
  <si>
    <t>Shake specimen to remove entrapped air</t>
  </si>
  <si>
    <t>CHECKLIST FOR TESTING</t>
  </si>
  <si>
    <t>Remove specimen from lime-water bath (after a minimum of 48 hrs)</t>
  </si>
  <si>
    <t>Step 1</t>
  </si>
  <si>
    <t>Photo specimen (mark one side to always face camera)</t>
  </si>
  <si>
    <r>
      <t>Water Bath Temp (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F)</t>
    </r>
  </si>
  <si>
    <t>Mass and Volume Loss of Concrete Specimens</t>
  </si>
  <si>
    <t>Initial Soak in Lime Water (~ 2 weeks)</t>
  </si>
  <si>
    <t>Tare scale with specimen holder lowered into water</t>
  </si>
  <si>
    <t>Run cavitation test</t>
  </si>
  <si>
    <t xml:space="preserve">Flush (rinse) specimen </t>
  </si>
  <si>
    <t>Photo specimen with ID card Specimen ID  (mark one side to always face camera)</t>
  </si>
  <si>
    <t>Surface Dry Mass in Air (Before Test)</t>
  </si>
  <si>
    <t>Mass Submerged  (Before Test)</t>
  </si>
  <si>
    <t>Air Content (%)</t>
  </si>
  <si>
    <t>Mass measured in grams (g)</t>
  </si>
  <si>
    <t>FA710</t>
  </si>
  <si>
    <t>Hydraulic Concrete Surfaces</t>
  </si>
  <si>
    <r>
      <t>End Volume (m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</si>
  <si>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r>
      <t>Volume Lost (m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</si>
  <si>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t>Mass Loss (g)</t>
  </si>
  <si>
    <t>Surface dry specimen and weight to nearest 0.1 g.</t>
  </si>
  <si>
    <t>Weigh submerged to nearest 0.1 g. as in Step 3</t>
  </si>
  <si>
    <t>Date / Time Ended</t>
  </si>
  <si>
    <t>Water Discharge</t>
  </si>
  <si>
    <r>
      <t>Water Temp limits 73.4 +/- 3</t>
    </r>
    <r>
      <rPr>
        <vertAlign val="superscript"/>
        <sz val="14"/>
        <rFont val="Arial"/>
        <family val="2"/>
      </rPr>
      <t>o</t>
    </r>
    <r>
      <rPr>
        <sz val="14"/>
        <rFont val="Arial"/>
        <family val="2"/>
      </rPr>
      <t xml:space="preserve">F   </t>
    </r>
  </si>
  <si>
    <t>Surface dry specimen and record weight to nearest 0.1 g.</t>
  </si>
  <si>
    <t>Record submerged weight to nearest 0.1 g</t>
  </si>
  <si>
    <t>UNHIDE ROWS TO SEE ALL DATA</t>
  </si>
  <si>
    <t>HydroSurf-0.65</t>
  </si>
  <si>
    <t>HydroSurf-0.70</t>
  </si>
  <si>
    <t>HydroSurf-0.35</t>
  </si>
  <si>
    <t>A1</t>
  </si>
  <si>
    <t>A2</t>
  </si>
  <si>
    <t>A3</t>
  </si>
  <si>
    <t>A4</t>
  </si>
  <si>
    <t>A5</t>
  </si>
  <si>
    <t>B</t>
  </si>
  <si>
    <t>C</t>
  </si>
  <si>
    <t>5:29, 5:36-5:44</t>
  </si>
  <si>
    <r>
      <t>Volume Lost (cm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</si>
  <si>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r>
      <t>End Volume (cm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>)</t>
    </r>
  </si>
  <si>
    <t>Specimen Number</t>
  </si>
  <si>
    <t>4/20/20, 9:46</t>
  </si>
  <si>
    <t>4/20/20, 1:46</t>
  </si>
  <si>
    <t>4/21/20, 9:09</t>
  </si>
  <si>
    <t>4/22/20, 8:22</t>
  </si>
  <si>
    <t>4/21/20, 1:09</t>
  </si>
  <si>
    <t>4/22/20, 12:22</t>
  </si>
  <si>
    <t>HydroSurf-0.50</t>
  </si>
  <si>
    <t>HydroSurf-0.35_SF</t>
  </si>
  <si>
    <t>4/21/20, 1:14</t>
  </si>
  <si>
    <t>4/21/20, 5:15</t>
  </si>
  <si>
    <t>4/22/20, 12:27</t>
  </si>
  <si>
    <t>4/22/20, 4:28</t>
  </si>
  <si>
    <t>4/23/20, 8:25</t>
  </si>
  <si>
    <t>4/23/20, 12:24</t>
  </si>
  <si>
    <t>4/23/20, 12:25</t>
  </si>
  <si>
    <t>4/23/20, 4:28</t>
  </si>
  <si>
    <t>4/24/20, 8:26</t>
  </si>
  <si>
    <t>4/24/20, 12:26</t>
  </si>
  <si>
    <t>4/24/20, 12:27</t>
  </si>
  <si>
    <t>4/24/20, 4:28</t>
  </si>
  <si>
    <t>4/27/20, 5:37</t>
  </si>
  <si>
    <t>4/27/20, 1:33</t>
  </si>
  <si>
    <t>4/28/20, 7:51</t>
  </si>
  <si>
    <t>4/28/20, 11:51</t>
  </si>
  <si>
    <t>4/28/20, 12:00</t>
  </si>
  <si>
    <t>4/28/20, 4:00</t>
  </si>
  <si>
    <t>4/29/20, 9:15</t>
  </si>
  <si>
    <t>4/29/20, 1:15</t>
  </si>
  <si>
    <t>4/29/20, 1:19</t>
  </si>
  <si>
    <t>4/29/20, 5:20</t>
  </si>
  <si>
    <t>4/30/20, 9:16</t>
  </si>
  <si>
    <t>4/30/20, 1:18</t>
  </si>
  <si>
    <t>Laboratory Parameters</t>
  </si>
  <si>
    <r>
      <t>T</t>
    </r>
    <r>
      <rPr>
        <vertAlign val="subscript"/>
        <sz val="11"/>
        <rFont val="Arial"/>
        <family val="2"/>
      </rPr>
      <t>w</t>
    </r>
    <r>
      <rPr>
        <sz val="12"/>
        <rFont val="Arial"/>
        <family val="2"/>
      </rPr>
      <t xml:space="preserve"> (</t>
    </r>
    <r>
      <rPr>
        <sz val="12"/>
        <rFont val="Calibri"/>
        <family val="2"/>
      </rPr>
      <t>˚</t>
    </r>
    <r>
      <rPr>
        <sz val="9"/>
        <rFont val="Arial"/>
        <family val="2"/>
      </rPr>
      <t>F)</t>
    </r>
  </si>
  <si>
    <r>
      <t>T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(</t>
    </r>
    <r>
      <rPr>
        <sz val="12"/>
        <rFont val="Calibri"/>
        <family val="2"/>
      </rPr>
      <t>˚</t>
    </r>
    <r>
      <rPr>
        <sz val="9"/>
        <rFont val="Arial"/>
        <family val="2"/>
      </rPr>
      <t>F)</t>
    </r>
  </si>
  <si>
    <r>
      <t>P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(in Hg)</t>
    </r>
  </si>
  <si>
    <t>4/20-4/30/20</t>
  </si>
  <si>
    <t>5/4-5/14/20</t>
  </si>
  <si>
    <t>5/26-6/4/20</t>
  </si>
  <si>
    <t>3/23-4/2/20</t>
  </si>
  <si>
    <t>Density (g/cc)</t>
  </si>
  <si>
    <t>P1 [psig]</t>
  </si>
  <si>
    <t>P2 [psig]</t>
  </si>
  <si>
    <t>P3 [psig]</t>
  </si>
  <si>
    <t>P4 [psig]</t>
  </si>
  <si>
    <t>P5 [psig]</t>
  </si>
  <si>
    <t>P6 [psig]</t>
  </si>
  <si>
    <t>P7 [psig]</t>
  </si>
  <si>
    <t>P8 [psig]</t>
  </si>
  <si>
    <t>P9 [psig]</t>
  </si>
  <si>
    <t>P10 [psig]</t>
  </si>
  <si>
    <t>Ca</t>
  </si>
  <si>
    <t>PAP-404 (1963)</t>
  </si>
  <si>
    <t>0% air</t>
  </si>
  <si>
    <t>psig</t>
  </si>
  <si>
    <t>inch</t>
  </si>
  <si>
    <t>2% air</t>
  </si>
  <si>
    <t>DYNAMIC</t>
  </si>
  <si>
    <t>DASYLab 2016 - 2016</t>
  </si>
  <si>
    <t>Worksheet name: READ_HHPCavitation_HydraulicTesting-Dynamic</t>
  </si>
  <si>
    <t>Recording date     : 8/31/2020,  8:50:26 AM</t>
  </si>
  <si>
    <t>Pvap =</t>
  </si>
  <si>
    <t>Block length       : 1</t>
  </si>
  <si>
    <t>ρw =</t>
  </si>
  <si>
    <t>Delta              : 5 sec.</t>
  </si>
  <si>
    <t>ρa =</t>
  </si>
  <si>
    <t>Number of channels : 8</t>
  </si>
  <si>
    <t>D1</t>
  </si>
  <si>
    <t>D2</t>
  </si>
  <si>
    <t>Measurement time[hh:mm:ss]</t>
  </si>
  <si>
    <t>RMS - D1 [psi]</t>
  </si>
  <si>
    <t>RMS - D2 [psi]</t>
  </si>
  <si>
    <t>MAX - D1 [psi]</t>
  </si>
  <si>
    <t>MAX - D2 [psi]</t>
  </si>
  <si>
    <t>STDEV - D1 [psi]</t>
  </si>
  <si>
    <t>STDEV - D2 [psi]</t>
  </si>
  <si>
    <t>PKPK - D1 [psi]</t>
  </si>
  <si>
    <t>PKPK - D2 [psi]</t>
  </si>
  <si>
    <t>Counts - D1 [-]</t>
  </si>
  <si>
    <t>Counts - D2 [-]</t>
  </si>
  <si>
    <t>Qair (cfs)</t>
  </si>
  <si>
    <t>Qw (cfs)</t>
  </si>
  <si>
    <t>ρfluid</t>
  </si>
  <si>
    <t xml:space="preserve"> // , RAW-PDYNAMIC_1.96_0.DDF</t>
  </si>
  <si>
    <t xml:space="preserve"> // , RAW-PDYNAMIC_1.96_5LPM.DDF</t>
  </si>
  <si>
    <t xml:space="preserve"> // , RAW-PDYNAMIC_1.96_10LPM.DDF</t>
  </si>
  <si>
    <t xml:space="preserve"> // , RAW-PDYNAMIC_1.96_15LPM.DDF</t>
  </si>
  <si>
    <t xml:space="preserve"> // , RAW-PDYNAMIC_1.96_20LPM.DDF</t>
  </si>
  <si>
    <t xml:space="preserve"> // , RAW-PDYNAMIC_1.96_25LPM.DDF</t>
  </si>
  <si>
    <t xml:space="preserve"> // , RAW-PDYNAMIC_1.96_35LPM.DDF</t>
  </si>
  <si>
    <t xml:space="preserve"> // , RAW-PDYNAMIC_1.96_45LPM.DDF</t>
  </si>
  <si>
    <t xml:space="preserve"> // , RAW-PDYNAMIC_1.96_55LPM.DDF</t>
  </si>
  <si>
    <t xml:space="preserve"> // , RAW-PDYNAMIC_1.95_65LPM.DDF</t>
  </si>
  <si>
    <t xml:space="preserve"> // , RAW-PDYNAMIC_1.95_75LPM.DDF</t>
  </si>
  <si>
    <t xml:space="preserve"> // , RAW-PDYNAMIC_1.96_4SCFM.DDF</t>
  </si>
  <si>
    <t xml:space="preserve"> // , RAW-PDYNAMIC_1.96_5SCFM.DDF</t>
  </si>
  <si>
    <t xml:space="preserve"> // , RAW-PDYNAMIC_1.96_6SCFM.DDF</t>
  </si>
  <si>
    <t>Bureau of Reclamation</t>
  </si>
  <si>
    <t>Author Information:</t>
  </si>
  <si>
    <t>Josh Mortensen, P.E.</t>
  </si>
  <si>
    <t>Hydraulic Investigations and Laboratory Services, 86-68560</t>
  </si>
  <si>
    <t>Hydraulic Engineer</t>
  </si>
  <si>
    <t>Data from S&amp;T Project Number 1885: Hydraulic Concrete Surfaces</t>
  </si>
  <si>
    <t>Associated Report</t>
  </si>
  <si>
    <t>Final Report No. ST-2020-1885-01, Collaborative Studies to Reduce Flow Induced Damage on Concrete Hydraulic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</si>
</sst>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"/>
    <numFmt numFmtId="165" formatCode="0.0"/>
    <numFmt numFmtId="166" formatCode="0.000"/>
    <numFmt numFmtId="167" formatCode="h:mm;@"/>
  </numFmts>
  <fonts count="23" x14ac:knownFonts="1">
    <font>
      <sz val="10"/>
      <name val="Arial"/>
    </font>
    <font>
      <sz val="10"/>
      <color theme="1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color indexed="4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vertAlign val="superscript"/>
      <sz val="12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color indexed="41"/>
      <name val="Arial"/>
      <family val="2"/>
    </font>
    <font>
      <vertAlign val="superscript"/>
      <sz val="14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sz val="18"/>
      <color indexed="41"/>
      <name val="Arial"/>
      <family val="2"/>
    </font>
    <font>
      <sz val="10"/>
      <color theme="1"/>
      <name val="Arial"/>
      <family val="2"/>
    </font>
    <font>
      <sz val="12"/>
      <name val="Calibri"/>
      <family val="2"/>
    </font>
    <font>
      <sz val="9"/>
      <name val="Arial"/>
      <family val="2"/>
    </font>
    <font>
      <vertAlign val="subscript"/>
      <sz val="11"/>
      <name val="Arial"/>
      <family val="2"/>
    </font>
    <font>
      <vertAlign val="subscript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2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/>
    <xf numFmtId="0" fontId="10" fillId="0" borderId="0" xfId="0" applyFont="1"/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wrapText="1"/>
    </xf>
    <xf numFmtId="1" fontId="2" fillId="0" borderId="0" xfId="0" applyNumberFormat="1" applyFont="1"/>
    <xf numFmtId="1" fontId="2" fillId="0" borderId="0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Fill="1" applyBorder="1"/>
    <xf numFmtId="0" fontId="12" fillId="0" borderId="0" xfId="0" applyFont="1" applyFill="1"/>
    <xf numFmtId="0" fontId="12" fillId="0" borderId="0" xfId="0" applyFont="1" applyBorder="1"/>
    <xf numFmtId="0" fontId="12" fillId="0" borderId="0" xfId="0" applyFont="1" applyFill="1" applyBorder="1"/>
    <xf numFmtId="0" fontId="12" fillId="0" borderId="0" xfId="0" applyFont="1" applyBorder="1" applyAlignment="1">
      <alignment horizontal="right"/>
    </xf>
    <xf numFmtId="14" fontId="12" fillId="3" borderId="0" xfId="0" applyNumberFormat="1" applyFont="1" applyFill="1" applyBorder="1"/>
    <xf numFmtId="0" fontId="12" fillId="3" borderId="3" xfId="0" applyFont="1" applyFill="1" applyBorder="1"/>
    <xf numFmtId="0" fontId="10" fillId="3" borderId="3" xfId="0" applyFont="1" applyFill="1" applyBorder="1"/>
    <xf numFmtId="0" fontId="16" fillId="3" borderId="3" xfId="0" applyFont="1" applyFill="1" applyBorder="1"/>
    <xf numFmtId="0" fontId="16" fillId="0" borderId="0" xfId="0" applyFont="1"/>
    <xf numFmtId="0" fontId="10" fillId="3" borderId="2" xfId="0" applyFont="1" applyFill="1" applyBorder="1"/>
    <xf numFmtId="0" fontId="17" fillId="3" borderId="2" xfId="0" applyFont="1" applyFill="1" applyBorder="1"/>
    <xf numFmtId="0" fontId="16" fillId="0" borderId="0" xfId="0" applyFont="1" applyFill="1"/>
    <xf numFmtId="0" fontId="16" fillId="0" borderId="0" xfId="0" applyFont="1" applyFill="1" applyBorder="1" applyAlignment="1">
      <alignment horizontal="center"/>
    </xf>
    <xf numFmtId="14" fontId="12" fillId="3" borderId="3" xfId="0" applyNumberFormat="1" applyFont="1" applyFill="1" applyBorder="1"/>
    <xf numFmtId="20" fontId="2" fillId="3" borderId="1" xfId="0" applyNumberFormat="1" applyFont="1" applyFill="1" applyBorder="1" applyAlignment="1">
      <alignment vertical="center"/>
    </xf>
    <xf numFmtId="1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2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0" xfId="0" applyNumberFormat="1" applyFont="1" applyFill="1"/>
    <xf numFmtId="165" fontId="2" fillId="3" borderId="1" xfId="0" applyNumberFormat="1" applyFont="1" applyFill="1" applyBorder="1" applyAlignment="1">
      <alignment vertical="center"/>
    </xf>
    <xf numFmtId="167" fontId="2" fillId="3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20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2" fontId="2" fillId="0" borderId="0" xfId="0" applyNumberFormat="1" applyFont="1"/>
    <xf numFmtId="2" fontId="2" fillId="0" borderId="0" xfId="0" applyNumberFormat="1" applyFont="1" applyFill="1"/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2" fontId="1" fillId="0" borderId="0" xfId="2" applyNumberFormat="1"/>
    <xf numFmtId="166" fontId="1" fillId="0" borderId="0" xfId="2" applyNumberFormat="1"/>
    <xf numFmtId="0" fontId="1" fillId="0" borderId="0" xfId="2"/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11" fillId="0" borderId="0" xfId="0" applyFont="1"/>
  </cellXfs>
  <cellStyles count="3">
    <cellStyle name="Normal" xfId="0" builtinId="0"/>
    <cellStyle name="Normal 2" xfId="1" xr:uid="{AF577E8B-4415-4D6A-BFE0-2AD52EF457C6}"/>
    <cellStyle name="Normal 3" xfId="2" xr:uid="{08EC6945-FD29-4CDF-8D89-6EA4FDCA36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/>
              <a:t>Sigma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0.14693615074765401"/>
                  <c:y val="4.9917099867969831E-3"/>
                </c:manualLayout>
              </c:layout>
              <c:numFmt formatCode="#,##0.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'Dynamic Pressure'!#REF!</c:f>
            </c:numRef>
          </c:xVal>
          <c:yVal>
            <c:numRef>
              <c:f>'Dynamic Pressure'!#REF!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'Dynamic Pressure'!#REF!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010-4227-ABD9-9F18008B0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46304"/>
        <c:axId val="571512208"/>
      </c:scatterChart>
      <c:valAx>
        <c:axId val="58404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Air Conc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1662158981396356"/>
              <c:y val="0.929096421241606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71512208"/>
        <c:crosses val="autoZero"/>
        <c:crossBetween val="midCat"/>
      </c:valAx>
      <c:valAx>
        <c:axId val="57151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sigma</a:t>
                </a:r>
              </a:p>
            </c:rich>
          </c:tx>
          <c:layout>
            <c:manualLayout>
              <c:xMode val="edge"/>
              <c:yMode val="edge"/>
              <c:x val="1.1280315848843767E-2"/>
              <c:y val="0.36896087244491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84046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0343D0F9-B0E1-454D-9913-4B06BD092E35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903D4A2B-DF3B-47A9-93C6-9688B34599F1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5F830157-6A27-4B9E-B26F-0F43AFFC125A}"/>
            </a:ext>
          </a:extLst>
        </xdr:cNvPr>
        <xdr:cNvSpPr>
          <a:spLocks noChangeArrowheads="1"/>
        </xdr:cNvSpPr>
      </xdr:nvSpPr>
      <xdr:spPr bwMode="auto">
        <a:xfrm>
          <a:off x="0" y="36290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F857968C-C1A9-4027-92D7-C82B74BCF0DB}"/>
            </a:ext>
          </a:extLst>
        </xdr:cNvPr>
        <xdr:cNvSpPr>
          <a:spLocks noChangeArrowheads="1"/>
        </xdr:cNvSpPr>
      </xdr:nvSpPr>
      <xdr:spPr bwMode="auto">
        <a:xfrm>
          <a:off x="0" y="25336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E4487E96-2D64-49C8-825A-CFE6E1121DBD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78C376F0-9E0C-45B0-B45D-B417F76C80C2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B1693168-1963-46EB-AAD8-1512BC44E516}"/>
            </a:ext>
          </a:extLst>
        </xdr:cNvPr>
        <xdr:cNvSpPr>
          <a:spLocks noChangeArrowheads="1"/>
        </xdr:cNvSpPr>
      </xdr:nvSpPr>
      <xdr:spPr bwMode="auto">
        <a:xfrm>
          <a:off x="0" y="40671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F36AF5CC-1548-4C47-9853-0DCCE22784CF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0" name="Rectangle 27">
          <a:extLst>
            <a:ext uri="{FF2B5EF4-FFF2-40B4-BE49-F238E27FC236}">
              <a16:creationId xmlns:a16="http://schemas.microsoft.com/office/drawing/2014/main" id="{9003418B-27CF-4A8A-9B2D-40F6C0DE5DF1}"/>
            </a:ext>
          </a:extLst>
        </xdr:cNvPr>
        <xdr:cNvSpPr>
          <a:spLocks noChangeArrowheads="1"/>
        </xdr:cNvSpPr>
      </xdr:nvSpPr>
      <xdr:spPr bwMode="auto">
        <a:xfrm>
          <a:off x="0" y="45053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" name="Rectangle 30">
          <a:extLst>
            <a:ext uri="{FF2B5EF4-FFF2-40B4-BE49-F238E27FC236}">
              <a16:creationId xmlns:a16="http://schemas.microsoft.com/office/drawing/2014/main" id="{E1657948-1EEE-49B2-8F7B-DACA1AE06985}"/>
            </a:ext>
          </a:extLst>
        </xdr:cNvPr>
        <xdr:cNvSpPr>
          <a:spLocks noChangeArrowheads="1"/>
        </xdr:cNvSpPr>
      </xdr:nvSpPr>
      <xdr:spPr bwMode="auto">
        <a:xfrm>
          <a:off x="0" y="27527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2" name="Rectangle 31">
          <a:extLst>
            <a:ext uri="{FF2B5EF4-FFF2-40B4-BE49-F238E27FC236}">
              <a16:creationId xmlns:a16="http://schemas.microsoft.com/office/drawing/2014/main" id="{BBF7E4FC-F86E-442B-A777-A7AA74E3F7DB}"/>
            </a:ext>
          </a:extLst>
        </xdr:cNvPr>
        <xdr:cNvSpPr>
          <a:spLocks noChangeArrowheads="1"/>
        </xdr:cNvSpPr>
      </xdr:nvSpPr>
      <xdr:spPr bwMode="auto">
        <a:xfrm>
          <a:off x="0" y="4943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3" name="Rectangle 47">
          <a:extLst>
            <a:ext uri="{FF2B5EF4-FFF2-40B4-BE49-F238E27FC236}">
              <a16:creationId xmlns:a16="http://schemas.microsoft.com/office/drawing/2014/main" id="{4150BA04-3FD8-4F26-8EE0-5C40717CB84E}"/>
            </a:ext>
          </a:extLst>
        </xdr:cNvPr>
        <xdr:cNvSpPr>
          <a:spLocks noChangeArrowheads="1"/>
        </xdr:cNvSpPr>
      </xdr:nvSpPr>
      <xdr:spPr bwMode="auto">
        <a:xfrm>
          <a:off x="0" y="38481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4" name="Rectangle 48">
          <a:extLst>
            <a:ext uri="{FF2B5EF4-FFF2-40B4-BE49-F238E27FC236}">
              <a16:creationId xmlns:a16="http://schemas.microsoft.com/office/drawing/2014/main" id="{4B03933A-41B9-4327-8254-7DB0ECB87663}"/>
            </a:ext>
          </a:extLst>
        </xdr:cNvPr>
        <xdr:cNvSpPr>
          <a:spLocks noChangeArrowheads="1"/>
        </xdr:cNvSpPr>
      </xdr:nvSpPr>
      <xdr:spPr bwMode="auto">
        <a:xfrm>
          <a:off x="0" y="47244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8363EF8-D64D-48BA-A40C-C5FD7EC28312}"/>
            </a:ext>
          </a:extLst>
        </xdr:cNvPr>
        <xdr:cNvSpPr txBox="1"/>
      </xdr:nvSpPr>
      <xdr:spPr>
        <a:xfrm>
          <a:off x="8848725" y="301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F1EFE52B-2A8C-4DE8-AF5B-E174C672C151}"/>
            </a:ext>
          </a:extLst>
        </xdr:cNvPr>
        <xdr:cNvSpPr txBox="1"/>
      </xdr:nvSpPr>
      <xdr:spPr>
        <a:xfrm>
          <a:off x="9537700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360D141D-909C-4811-935C-13062D20521E}"/>
            </a:ext>
          </a:extLst>
        </xdr:cNvPr>
        <xdr:cNvSpPr>
          <a:spLocks noChangeArrowheads="1"/>
        </xdr:cNvSpPr>
      </xdr:nvSpPr>
      <xdr:spPr bwMode="auto">
        <a:xfrm>
          <a:off x="0" y="34099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1143" name="Rectangle 14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>
          <a:spLocks noChangeArrowheads="1"/>
        </xdr:cNvSpPr>
      </xdr:nvSpPr>
      <xdr:spPr bwMode="auto">
        <a:xfrm>
          <a:off x="0" y="29908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1144" name="Rectangle 15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>
          <a:spLocks noChangeArrowheads="1"/>
        </xdr:cNvSpPr>
      </xdr:nvSpPr>
      <xdr:spPr bwMode="auto">
        <a:xfrm>
          <a:off x="0" y="32099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1145" name="Rectangle 16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>
          <a:spLocks noChangeArrowheads="1"/>
        </xdr:cNvSpPr>
      </xdr:nvSpPr>
      <xdr:spPr bwMode="auto">
        <a:xfrm>
          <a:off x="0" y="34290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1146" name="Rectangle 17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>
          <a:spLocks noChangeArrowheads="1"/>
        </xdr:cNvSpPr>
      </xdr:nvSpPr>
      <xdr:spPr bwMode="auto">
        <a:xfrm>
          <a:off x="0" y="23336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1148" name="Rectangle 19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>
          <a:spLocks noChangeArrowheads="1"/>
        </xdr:cNvSpPr>
      </xdr:nvSpPr>
      <xdr:spPr bwMode="auto">
        <a:xfrm>
          <a:off x="0" y="29908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1149" name="Rectangle 2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>
          <a:spLocks noChangeArrowheads="1"/>
        </xdr:cNvSpPr>
      </xdr:nvSpPr>
      <xdr:spPr bwMode="auto">
        <a:xfrm>
          <a:off x="0" y="32099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1154" name="Rectangle 25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>
          <a:spLocks noChangeArrowheads="1"/>
        </xdr:cNvSpPr>
      </xdr:nvSpPr>
      <xdr:spPr bwMode="auto">
        <a:xfrm>
          <a:off x="0" y="47434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1155" name="Rectangle 26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>
          <a:spLocks noChangeArrowheads="1"/>
        </xdr:cNvSpPr>
      </xdr:nvSpPr>
      <xdr:spPr bwMode="auto">
        <a:xfrm>
          <a:off x="0" y="49625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156" name="Rectangle 27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>
          <a:spLocks noChangeArrowheads="1"/>
        </xdr:cNvSpPr>
      </xdr:nvSpPr>
      <xdr:spPr bwMode="auto">
        <a:xfrm>
          <a:off x="0" y="51816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59" name="Rectangle 3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>
          <a:spLocks noChangeArrowheads="1"/>
        </xdr:cNvSpPr>
      </xdr:nvSpPr>
      <xdr:spPr bwMode="auto">
        <a:xfrm>
          <a:off x="0" y="25527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160" name="Rectangle 31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>
          <a:spLocks noChangeArrowheads="1"/>
        </xdr:cNvSpPr>
      </xdr:nvSpPr>
      <xdr:spPr bwMode="auto">
        <a:xfrm>
          <a:off x="0" y="56197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164" name="Rectangle 47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>
          <a:spLocks noChangeArrowheads="1"/>
        </xdr:cNvSpPr>
      </xdr:nvSpPr>
      <xdr:spPr bwMode="auto">
        <a:xfrm>
          <a:off x="0" y="36480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165" name="Rectangle 48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>
          <a:spLocks noChangeArrowheads="1"/>
        </xdr:cNvSpPr>
      </xdr:nvSpPr>
      <xdr:spPr bwMode="auto">
        <a:xfrm>
          <a:off x="0" y="54006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46F843E-2B31-4C1E-9744-6DFA9B990B15}"/>
            </a:ext>
          </a:extLst>
        </xdr:cNvPr>
        <xdr:cNvSpPr txBox="1"/>
      </xdr:nvSpPr>
      <xdr:spPr>
        <a:xfrm>
          <a:off x="8648700" y="303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ECD6200-33C7-4C21-BEF9-BC6FDB72F548}"/>
            </a:ext>
          </a:extLst>
        </xdr:cNvPr>
        <xdr:cNvSpPr txBox="1"/>
      </xdr:nvSpPr>
      <xdr:spPr>
        <a:xfrm>
          <a:off x="9334500" y="271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44" name="Rectangle 16">
          <a:extLst>
            <a:ext uri="{FF2B5EF4-FFF2-40B4-BE49-F238E27FC236}">
              <a16:creationId xmlns:a16="http://schemas.microsoft.com/office/drawing/2014/main" id="{6C1362B8-8007-4AFA-902B-38A4A3607439}"/>
            </a:ext>
          </a:extLst>
        </xdr:cNvPr>
        <xdr:cNvSpPr>
          <a:spLocks noChangeArrowheads="1"/>
        </xdr:cNvSpPr>
      </xdr:nvSpPr>
      <xdr:spPr bwMode="auto">
        <a:xfrm>
          <a:off x="0" y="3419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1D45958C-7D1C-4B94-B440-23B6D64DA0AE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516D57B2-08A4-495F-97C6-2BD5ADD8034E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4F5006D2-8389-4F4C-901E-E03771BDE578}"/>
            </a:ext>
          </a:extLst>
        </xdr:cNvPr>
        <xdr:cNvSpPr>
          <a:spLocks noChangeArrowheads="1"/>
        </xdr:cNvSpPr>
      </xdr:nvSpPr>
      <xdr:spPr bwMode="auto">
        <a:xfrm>
          <a:off x="0" y="36290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2F1A3D82-51F2-4EE7-A1B9-D02367399E13}"/>
            </a:ext>
          </a:extLst>
        </xdr:cNvPr>
        <xdr:cNvSpPr>
          <a:spLocks noChangeArrowheads="1"/>
        </xdr:cNvSpPr>
      </xdr:nvSpPr>
      <xdr:spPr bwMode="auto">
        <a:xfrm>
          <a:off x="0" y="25336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412147A2-0530-4249-BD24-9DE9EE748150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47BB19D8-CD2D-499C-9256-3BD67CF1DAA7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E641F041-538F-417C-BC56-49C21BA52E0C}"/>
            </a:ext>
          </a:extLst>
        </xdr:cNvPr>
        <xdr:cNvSpPr>
          <a:spLocks noChangeArrowheads="1"/>
        </xdr:cNvSpPr>
      </xdr:nvSpPr>
      <xdr:spPr bwMode="auto">
        <a:xfrm>
          <a:off x="0" y="40671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C0A0E352-F2DD-40F7-9F97-2889648D163E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0" name="Rectangle 27">
          <a:extLst>
            <a:ext uri="{FF2B5EF4-FFF2-40B4-BE49-F238E27FC236}">
              <a16:creationId xmlns:a16="http://schemas.microsoft.com/office/drawing/2014/main" id="{977E84F5-798B-4842-A14B-05FE68C6374B}"/>
            </a:ext>
          </a:extLst>
        </xdr:cNvPr>
        <xdr:cNvSpPr>
          <a:spLocks noChangeArrowheads="1"/>
        </xdr:cNvSpPr>
      </xdr:nvSpPr>
      <xdr:spPr bwMode="auto">
        <a:xfrm>
          <a:off x="0" y="45053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" name="Rectangle 30">
          <a:extLst>
            <a:ext uri="{FF2B5EF4-FFF2-40B4-BE49-F238E27FC236}">
              <a16:creationId xmlns:a16="http://schemas.microsoft.com/office/drawing/2014/main" id="{15C1EA93-E553-41E1-96D0-056D495250C3}"/>
            </a:ext>
          </a:extLst>
        </xdr:cNvPr>
        <xdr:cNvSpPr>
          <a:spLocks noChangeArrowheads="1"/>
        </xdr:cNvSpPr>
      </xdr:nvSpPr>
      <xdr:spPr bwMode="auto">
        <a:xfrm>
          <a:off x="0" y="27527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2" name="Rectangle 31">
          <a:extLst>
            <a:ext uri="{FF2B5EF4-FFF2-40B4-BE49-F238E27FC236}">
              <a16:creationId xmlns:a16="http://schemas.microsoft.com/office/drawing/2014/main" id="{19E1678E-B2B9-414D-A0B7-77B0B7871819}"/>
            </a:ext>
          </a:extLst>
        </xdr:cNvPr>
        <xdr:cNvSpPr>
          <a:spLocks noChangeArrowheads="1"/>
        </xdr:cNvSpPr>
      </xdr:nvSpPr>
      <xdr:spPr bwMode="auto">
        <a:xfrm>
          <a:off x="0" y="4943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3" name="Rectangle 47">
          <a:extLst>
            <a:ext uri="{FF2B5EF4-FFF2-40B4-BE49-F238E27FC236}">
              <a16:creationId xmlns:a16="http://schemas.microsoft.com/office/drawing/2014/main" id="{3D69D00B-0F72-4C3B-82A5-9EDDBB1BE419}"/>
            </a:ext>
          </a:extLst>
        </xdr:cNvPr>
        <xdr:cNvSpPr>
          <a:spLocks noChangeArrowheads="1"/>
        </xdr:cNvSpPr>
      </xdr:nvSpPr>
      <xdr:spPr bwMode="auto">
        <a:xfrm>
          <a:off x="0" y="38481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4" name="Rectangle 48">
          <a:extLst>
            <a:ext uri="{FF2B5EF4-FFF2-40B4-BE49-F238E27FC236}">
              <a16:creationId xmlns:a16="http://schemas.microsoft.com/office/drawing/2014/main" id="{9ABBF55E-C3FD-4D19-88C4-AC7393AF3F9A}"/>
            </a:ext>
          </a:extLst>
        </xdr:cNvPr>
        <xdr:cNvSpPr>
          <a:spLocks noChangeArrowheads="1"/>
        </xdr:cNvSpPr>
      </xdr:nvSpPr>
      <xdr:spPr bwMode="auto">
        <a:xfrm>
          <a:off x="0" y="47244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512C2EE-443C-4AC0-B50E-E68C4C871C57}"/>
            </a:ext>
          </a:extLst>
        </xdr:cNvPr>
        <xdr:cNvSpPr txBox="1"/>
      </xdr:nvSpPr>
      <xdr:spPr>
        <a:xfrm>
          <a:off x="9067800" y="301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293CD14-0B4E-44FB-AF94-933F855CF169}"/>
            </a:ext>
          </a:extLst>
        </xdr:cNvPr>
        <xdr:cNvSpPr txBox="1"/>
      </xdr:nvSpPr>
      <xdr:spPr>
        <a:xfrm>
          <a:off x="97567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9463FC35-B999-4293-9C19-CD6C746CA2B2}"/>
            </a:ext>
          </a:extLst>
        </xdr:cNvPr>
        <xdr:cNvSpPr>
          <a:spLocks noChangeArrowheads="1"/>
        </xdr:cNvSpPr>
      </xdr:nvSpPr>
      <xdr:spPr bwMode="auto">
        <a:xfrm>
          <a:off x="0" y="34099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E6CEC2B0-DB2A-4CAE-90A7-46D3BB6616A3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E03E86CE-14E6-4D46-9535-FDC3C5888D2E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3BAC1CE9-07F7-467E-8985-5D092FC8305B}"/>
            </a:ext>
          </a:extLst>
        </xdr:cNvPr>
        <xdr:cNvSpPr>
          <a:spLocks noChangeArrowheads="1"/>
        </xdr:cNvSpPr>
      </xdr:nvSpPr>
      <xdr:spPr bwMode="auto">
        <a:xfrm>
          <a:off x="0" y="36290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8CF8BAE7-7266-4143-B8AC-807838D7FDFB}"/>
            </a:ext>
          </a:extLst>
        </xdr:cNvPr>
        <xdr:cNvSpPr>
          <a:spLocks noChangeArrowheads="1"/>
        </xdr:cNvSpPr>
      </xdr:nvSpPr>
      <xdr:spPr bwMode="auto">
        <a:xfrm>
          <a:off x="0" y="25336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0B95CF8A-983F-493D-81E9-7901CC8ACEA6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D629CD3-A44D-4EB5-83FE-78E3B0FAD45D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3595CC59-B8E7-4C2C-B00A-105F5CCD27FD}"/>
            </a:ext>
          </a:extLst>
        </xdr:cNvPr>
        <xdr:cNvSpPr>
          <a:spLocks noChangeArrowheads="1"/>
        </xdr:cNvSpPr>
      </xdr:nvSpPr>
      <xdr:spPr bwMode="auto">
        <a:xfrm>
          <a:off x="0" y="40671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B6A653ED-17E2-4959-A054-CC77B924382B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0" name="Rectangle 27">
          <a:extLst>
            <a:ext uri="{FF2B5EF4-FFF2-40B4-BE49-F238E27FC236}">
              <a16:creationId xmlns:a16="http://schemas.microsoft.com/office/drawing/2014/main" id="{65F73F1B-E95C-4D41-A6A0-47E965A853FC}"/>
            </a:ext>
          </a:extLst>
        </xdr:cNvPr>
        <xdr:cNvSpPr>
          <a:spLocks noChangeArrowheads="1"/>
        </xdr:cNvSpPr>
      </xdr:nvSpPr>
      <xdr:spPr bwMode="auto">
        <a:xfrm>
          <a:off x="0" y="45053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" name="Rectangle 30">
          <a:extLst>
            <a:ext uri="{FF2B5EF4-FFF2-40B4-BE49-F238E27FC236}">
              <a16:creationId xmlns:a16="http://schemas.microsoft.com/office/drawing/2014/main" id="{2D3BF200-5011-427F-9C99-90FDFA3E115F}"/>
            </a:ext>
          </a:extLst>
        </xdr:cNvPr>
        <xdr:cNvSpPr>
          <a:spLocks noChangeArrowheads="1"/>
        </xdr:cNvSpPr>
      </xdr:nvSpPr>
      <xdr:spPr bwMode="auto">
        <a:xfrm>
          <a:off x="0" y="27527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2" name="Rectangle 31">
          <a:extLst>
            <a:ext uri="{FF2B5EF4-FFF2-40B4-BE49-F238E27FC236}">
              <a16:creationId xmlns:a16="http://schemas.microsoft.com/office/drawing/2014/main" id="{3CA5D1F1-1377-4BD0-82EF-0CAFD0F10B39}"/>
            </a:ext>
          </a:extLst>
        </xdr:cNvPr>
        <xdr:cNvSpPr>
          <a:spLocks noChangeArrowheads="1"/>
        </xdr:cNvSpPr>
      </xdr:nvSpPr>
      <xdr:spPr bwMode="auto">
        <a:xfrm>
          <a:off x="0" y="4943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3" name="Rectangle 47">
          <a:extLst>
            <a:ext uri="{FF2B5EF4-FFF2-40B4-BE49-F238E27FC236}">
              <a16:creationId xmlns:a16="http://schemas.microsoft.com/office/drawing/2014/main" id="{1DB171E1-46A8-4059-A38C-EF5D36565697}"/>
            </a:ext>
          </a:extLst>
        </xdr:cNvPr>
        <xdr:cNvSpPr>
          <a:spLocks noChangeArrowheads="1"/>
        </xdr:cNvSpPr>
      </xdr:nvSpPr>
      <xdr:spPr bwMode="auto">
        <a:xfrm>
          <a:off x="0" y="38481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4" name="Rectangle 48">
          <a:extLst>
            <a:ext uri="{FF2B5EF4-FFF2-40B4-BE49-F238E27FC236}">
              <a16:creationId xmlns:a16="http://schemas.microsoft.com/office/drawing/2014/main" id="{CA8BF63B-4594-45F6-A274-31FD2C70664D}"/>
            </a:ext>
          </a:extLst>
        </xdr:cNvPr>
        <xdr:cNvSpPr>
          <a:spLocks noChangeArrowheads="1"/>
        </xdr:cNvSpPr>
      </xdr:nvSpPr>
      <xdr:spPr bwMode="auto">
        <a:xfrm>
          <a:off x="0" y="47244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C31E209F-9A9F-4507-9F92-31B993DF1821}"/>
            </a:ext>
          </a:extLst>
        </xdr:cNvPr>
        <xdr:cNvSpPr txBox="1"/>
      </xdr:nvSpPr>
      <xdr:spPr>
        <a:xfrm>
          <a:off x="9067800" y="301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A86EDF9-98F0-40B7-8E8A-9515CCF72BC5}"/>
            </a:ext>
          </a:extLst>
        </xdr:cNvPr>
        <xdr:cNvSpPr txBox="1"/>
      </xdr:nvSpPr>
      <xdr:spPr>
        <a:xfrm>
          <a:off x="97567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8743C0D-CE9F-4734-9193-FF53A9C9E703}"/>
            </a:ext>
          </a:extLst>
        </xdr:cNvPr>
        <xdr:cNvSpPr>
          <a:spLocks noChangeArrowheads="1"/>
        </xdr:cNvSpPr>
      </xdr:nvSpPr>
      <xdr:spPr bwMode="auto">
        <a:xfrm>
          <a:off x="0" y="34099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478283E6-F1E3-4F79-993E-C2116D77C218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A82721F4-C9DC-41FF-A6BF-5D7EDBBE6D07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C62C6984-D53D-4991-ABDA-1AA9538D958E}"/>
            </a:ext>
          </a:extLst>
        </xdr:cNvPr>
        <xdr:cNvSpPr>
          <a:spLocks noChangeArrowheads="1"/>
        </xdr:cNvSpPr>
      </xdr:nvSpPr>
      <xdr:spPr bwMode="auto">
        <a:xfrm>
          <a:off x="0" y="36290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950DE0DF-7632-4A4B-BE65-7BC169F42FA0}"/>
            </a:ext>
          </a:extLst>
        </xdr:cNvPr>
        <xdr:cNvSpPr>
          <a:spLocks noChangeArrowheads="1"/>
        </xdr:cNvSpPr>
      </xdr:nvSpPr>
      <xdr:spPr bwMode="auto">
        <a:xfrm>
          <a:off x="0" y="25336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528F0B30-D818-4C82-B70C-81A4DE20553F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17F7CA35-3873-40F1-93DD-14C4FEB611AF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8CB2E576-9A83-4A37-8C29-52950D92A149}"/>
            </a:ext>
          </a:extLst>
        </xdr:cNvPr>
        <xdr:cNvSpPr>
          <a:spLocks noChangeArrowheads="1"/>
        </xdr:cNvSpPr>
      </xdr:nvSpPr>
      <xdr:spPr bwMode="auto">
        <a:xfrm>
          <a:off x="0" y="40671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A0F5D017-A0CE-48A5-82E3-7FB827BB4181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0" name="Rectangle 27">
          <a:extLst>
            <a:ext uri="{FF2B5EF4-FFF2-40B4-BE49-F238E27FC236}">
              <a16:creationId xmlns:a16="http://schemas.microsoft.com/office/drawing/2014/main" id="{2D11C045-AF98-41EF-BE3C-FD29258709FD}"/>
            </a:ext>
          </a:extLst>
        </xdr:cNvPr>
        <xdr:cNvSpPr>
          <a:spLocks noChangeArrowheads="1"/>
        </xdr:cNvSpPr>
      </xdr:nvSpPr>
      <xdr:spPr bwMode="auto">
        <a:xfrm>
          <a:off x="0" y="45053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" name="Rectangle 30">
          <a:extLst>
            <a:ext uri="{FF2B5EF4-FFF2-40B4-BE49-F238E27FC236}">
              <a16:creationId xmlns:a16="http://schemas.microsoft.com/office/drawing/2014/main" id="{7E7563E0-AA27-48C4-993A-E6629D888034}"/>
            </a:ext>
          </a:extLst>
        </xdr:cNvPr>
        <xdr:cNvSpPr>
          <a:spLocks noChangeArrowheads="1"/>
        </xdr:cNvSpPr>
      </xdr:nvSpPr>
      <xdr:spPr bwMode="auto">
        <a:xfrm>
          <a:off x="0" y="27527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2" name="Rectangle 31">
          <a:extLst>
            <a:ext uri="{FF2B5EF4-FFF2-40B4-BE49-F238E27FC236}">
              <a16:creationId xmlns:a16="http://schemas.microsoft.com/office/drawing/2014/main" id="{40033099-58C1-46D7-A946-B1103465F1C0}"/>
            </a:ext>
          </a:extLst>
        </xdr:cNvPr>
        <xdr:cNvSpPr>
          <a:spLocks noChangeArrowheads="1"/>
        </xdr:cNvSpPr>
      </xdr:nvSpPr>
      <xdr:spPr bwMode="auto">
        <a:xfrm>
          <a:off x="0" y="4943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3" name="Rectangle 47">
          <a:extLst>
            <a:ext uri="{FF2B5EF4-FFF2-40B4-BE49-F238E27FC236}">
              <a16:creationId xmlns:a16="http://schemas.microsoft.com/office/drawing/2014/main" id="{44104E89-44E7-4497-8194-53B57713F8B6}"/>
            </a:ext>
          </a:extLst>
        </xdr:cNvPr>
        <xdr:cNvSpPr>
          <a:spLocks noChangeArrowheads="1"/>
        </xdr:cNvSpPr>
      </xdr:nvSpPr>
      <xdr:spPr bwMode="auto">
        <a:xfrm>
          <a:off x="0" y="38481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4" name="Rectangle 48">
          <a:extLst>
            <a:ext uri="{FF2B5EF4-FFF2-40B4-BE49-F238E27FC236}">
              <a16:creationId xmlns:a16="http://schemas.microsoft.com/office/drawing/2014/main" id="{2E5C13A2-7B92-4626-BB68-25AEF5668870}"/>
            </a:ext>
          </a:extLst>
        </xdr:cNvPr>
        <xdr:cNvSpPr>
          <a:spLocks noChangeArrowheads="1"/>
        </xdr:cNvSpPr>
      </xdr:nvSpPr>
      <xdr:spPr bwMode="auto">
        <a:xfrm>
          <a:off x="0" y="47244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3011E3D-34CB-4ABD-84C6-AF44AA2E34B6}"/>
            </a:ext>
          </a:extLst>
        </xdr:cNvPr>
        <xdr:cNvSpPr txBox="1"/>
      </xdr:nvSpPr>
      <xdr:spPr>
        <a:xfrm>
          <a:off x="9067800" y="301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801EB49-0ABD-42EA-9FCC-6AAD4B2C21CA}"/>
            </a:ext>
          </a:extLst>
        </xdr:cNvPr>
        <xdr:cNvSpPr txBox="1"/>
      </xdr:nvSpPr>
      <xdr:spPr>
        <a:xfrm>
          <a:off x="97567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3389F97-DD0E-4C80-A973-D272BEBEB0CA}"/>
            </a:ext>
          </a:extLst>
        </xdr:cNvPr>
        <xdr:cNvSpPr>
          <a:spLocks noChangeArrowheads="1"/>
        </xdr:cNvSpPr>
      </xdr:nvSpPr>
      <xdr:spPr bwMode="auto">
        <a:xfrm>
          <a:off x="0" y="34099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E83556FE-C98F-4EAB-A837-2993B0E1CCA1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3" name="Rectangle 15">
          <a:extLst>
            <a:ext uri="{FF2B5EF4-FFF2-40B4-BE49-F238E27FC236}">
              <a16:creationId xmlns:a16="http://schemas.microsoft.com/office/drawing/2014/main" id="{09DB091E-2066-4456-85AE-234A72A7DE5E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13</xdr:row>
      <xdr:rowOff>28575</xdr:rowOff>
    </xdr:from>
    <xdr:to>
      <xdr:col>0</xdr:col>
      <xdr:colOff>161925</xdr:colOff>
      <xdr:row>13</xdr:row>
      <xdr:rowOff>180975</xdr:rowOff>
    </xdr:to>
    <xdr:sp macro="" textlink="">
      <xdr:nvSpPr>
        <xdr:cNvPr id="4" name="Rectangle 16">
          <a:extLst>
            <a:ext uri="{FF2B5EF4-FFF2-40B4-BE49-F238E27FC236}">
              <a16:creationId xmlns:a16="http://schemas.microsoft.com/office/drawing/2014/main" id="{E895CEAE-7CB5-407F-B97F-BB1E7E888A26}"/>
            </a:ext>
          </a:extLst>
        </xdr:cNvPr>
        <xdr:cNvSpPr>
          <a:spLocks noChangeArrowheads="1"/>
        </xdr:cNvSpPr>
      </xdr:nvSpPr>
      <xdr:spPr bwMode="auto">
        <a:xfrm>
          <a:off x="0" y="36290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8</xdr:row>
      <xdr:rowOff>28575</xdr:rowOff>
    </xdr:from>
    <xdr:to>
      <xdr:col>0</xdr:col>
      <xdr:colOff>161925</xdr:colOff>
      <xdr:row>8</xdr:row>
      <xdr:rowOff>180975</xdr:rowOff>
    </xdr:to>
    <xdr:sp macro="" textlink="">
      <xdr:nvSpPr>
        <xdr:cNvPr id="5" name="Rectangle 17">
          <a:extLst>
            <a:ext uri="{FF2B5EF4-FFF2-40B4-BE49-F238E27FC236}">
              <a16:creationId xmlns:a16="http://schemas.microsoft.com/office/drawing/2014/main" id="{27278506-041A-441F-8FEA-3A1936127CA0}"/>
            </a:ext>
          </a:extLst>
        </xdr:cNvPr>
        <xdr:cNvSpPr>
          <a:spLocks noChangeArrowheads="1"/>
        </xdr:cNvSpPr>
      </xdr:nvSpPr>
      <xdr:spPr bwMode="auto">
        <a:xfrm>
          <a:off x="0" y="25336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</xdr:rowOff>
    </xdr:from>
    <xdr:to>
      <xdr:col>0</xdr:col>
      <xdr:colOff>161925</xdr:colOff>
      <xdr:row>10</xdr:row>
      <xdr:rowOff>180975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BEA97181-A2FB-4C26-9B52-57F36F1FAD89}"/>
            </a:ext>
          </a:extLst>
        </xdr:cNvPr>
        <xdr:cNvSpPr>
          <a:spLocks noChangeArrowheads="1"/>
        </xdr:cNvSpPr>
      </xdr:nvSpPr>
      <xdr:spPr bwMode="auto">
        <a:xfrm>
          <a:off x="0" y="29718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28575</xdr:rowOff>
    </xdr:from>
    <xdr:to>
      <xdr:col>0</xdr:col>
      <xdr:colOff>161925</xdr:colOff>
      <xdr:row>11</xdr:row>
      <xdr:rowOff>180975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58040389-0474-4FE0-AEA7-70F8EDF76D29}"/>
            </a:ext>
          </a:extLst>
        </xdr:cNvPr>
        <xdr:cNvSpPr>
          <a:spLocks noChangeArrowheads="1"/>
        </xdr:cNvSpPr>
      </xdr:nvSpPr>
      <xdr:spPr bwMode="auto">
        <a:xfrm>
          <a:off x="0" y="31908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15</xdr:row>
      <xdr:rowOff>28575</xdr:rowOff>
    </xdr:from>
    <xdr:to>
      <xdr:col>0</xdr:col>
      <xdr:colOff>161925</xdr:colOff>
      <xdr:row>15</xdr:row>
      <xdr:rowOff>180975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E2EB76FF-9629-4FA4-936C-148D3D44FAED}"/>
            </a:ext>
          </a:extLst>
        </xdr:cNvPr>
        <xdr:cNvSpPr>
          <a:spLocks noChangeArrowheads="1"/>
        </xdr:cNvSpPr>
      </xdr:nvSpPr>
      <xdr:spPr bwMode="auto">
        <a:xfrm>
          <a:off x="0" y="40671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16</xdr:row>
      <xdr:rowOff>28575</xdr:rowOff>
    </xdr:from>
    <xdr:to>
      <xdr:col>0</xdr:col>
      <xdr:colOff>161925</xdr:colOff>
      <xdr:row>16</xdr:row>
      <xdr:rowOff>180975</xdr:rowOff>
    </xdr:to>
    <xdr:sp macro="" textlink="">
      <xdr:nvSpPr>
        <xdr:cNvPr id="9" name="Rectangle 26">
          <a:extLst>
            <a:ext uri="{FF2B5EF4-FFF2-40B4-BE49-F238E27FC236}">
              <a16:creationId xmlns:a16="http://schemas.microsoft.com/office/drawing/2014/main" id="{9057ED92-F728-4669-AE7A-633CC47938D1}"/>
            </a:ext>
          </a:extLst>
        </xdr:cNvPr>
        <xdr:cNvSpPr>
          <a:spLocks noChangeArrowheads="1"/>
        </xdr:cNvSpPr>
      </xdr:nvSpPr>
      <xdr:spPr bwMode="auto">
        <a:xfrm>
          <a:off x="0" y="42862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161925</xdr:colOff>
      <xdr:row>17</xdr:row>
      <xdr:rowOff>180975</xdr:rowOff>
    </xdr:to>
    <xdr:sp macro="" textlink="">
      <xdr:nvSpPr>
        <xdr:cNvPr id="10" name="Rectangle 27">
          <a:extLst>
            <a:ext uri="{FF2B5EF4-FFF2-40B4-BE49-F238E27FC236}">
              <a16:creationId xmlns:a16="http://schemas.microsoft.com/office/drawing/2014/main" id="{8CCE6BCF-0D96-4C6D-B3D3-DE0531B02DAA}"/>
            </a:ext>
          </a:extLst>
        </xdr:cNvPr>
        <xdr:cNvSpPr>
          <a:spLocks noChangeArrowheads="1"/>
        </xdr:cNvSpPr>
      </xdr:nvSpPr>
      <xdr:spPr bwMode="auto">
        <a:xfrm>
          <a:off x="0" y="45053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28575</xdr:rowOff>
    </xdr:from>
    <xdr:to>
      <xdr:col>0</xdr:col>
      <xdr:colOff>161925</xdr:colOff>
      <xdr:row>9</xdr:row>
      <xdr:rowOff>180975</xdr:rowOff>
    </xdr:to>
    <xdr:sp macro="" textlink="">
      <xdr:nvSpPr>
        <xdr:cNvPr id="11" name="Rectangle 30">
          <a:extLst>
            <a:ext uri="{FF2B5EF4-FFF2-40B4-BE49-F238E27FC236}">
              <a16:creationId xmlns:a16="http://schemas.microsoft.com/office/drawing/2014/main" id="{B32F20DE-F734-4473-877D-A1C5B6BCAEE7}"/>
            </a:ext>
          </a:extLst>
        </xdr:cNvPr>
        <xdr:cNvSpPr>
          <a:spLocks noChangeArrowheads="1"/>
        </xdr:cNvSpPr>
      </xdr:nvSpPr>
      <xdr:spPr bwMode="auto">
        <a:xfrm>
          <a:off x="0" y="275272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28575</xdr:rowOff>
    </xdr:from>
    <xdr:to>
      <xdr:col>0</xdr:col>
      <xdr:colOff>161925</xdr:colOff>
      <xdr:row>19</xdr:row>
      <xdr:rowOff>180975</xdr:rowOff>
    </xdr:to>
    <xdr:sp macro="" textlink="">
      <xdr:nvSpPr>
        <xdr:cNvPr id="12" name="Rectangle 31">
          <a:extLst>
            <a:ext uri="{FF2B5EF4-FFF2-40B4-BE49-F238E27FC236}">
              <a16:creationId xmlns:a16="http://schemas.microsoft.com/office/drawing/2014/main" id="{E92E0B1C-6433-4226-80DE-6DE486977359}"/>
            </a:ext>
          </a:extLst>
        </xdr:cNvPr>
        <xdr:cNvSpPr>
          <a:spLocks noChangeArrowheads="1"/>
        </xdr:cNvSpPr>
      </xdr:nvSpPr>
      <xdr:spPr bwMode="auto">
        <a:xfrm>
          <a:off x="0" y="4943475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28575</xdr:rowOff>
    </xdr:from>
    <xdr:to>
      <xdr:col>0</xdr:col>
      <xdr:colOff>161925</xdr:colOff>
      <xdr:row>14</xdr:row>
      <xdr:rowOff>180975</xdr:rowOff>
    </xdr:to>
    <xdr:sp macro="" textlink="">
      <xdr:nvSpPr>
        <xdr:cNvPr id="13" name="Rectangle 47">
          <a:extLst>
            <a:ext uri="{FF2B5EF4-FFF2-40B4-BE49-F238E27FC236}">
              <a16:creationId xmlns:a16="http://schemas.microsoft.com/office/drawing/2014/main" id="{441A01D3-EBE1-4253-8F34-46C210634A4F}"/>
            </a:ext>
          </a:extLst>
        </xdr:cNvPr>
        <xdr:cNvSpPr>
          <a:spLocks noChangeArrowheads="1"/>
        </xdr:cNvSpPr>
      </xdr:nvSpPr>
      <xdr:spPr bwMode="auto">
        <a:xfrm>
          <a:off x="0" y="38481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161925</xdr:colOff>
      <xdr:row>18</xdr:row>
      <xdr:rowOff>180975</xdr:rowOff>
    </xdr:to>
    <xdr:sp macro="" textlink="">
      <xdr:nvSpPr>
        <xdr:cNvPr id="14" name="Rectangle 48">
          <a:extLst>
            <a:ext uri="{FF2B5EF4-FFF2-40B4-BE49-F238E27FC236}">
              <a16:creationId xmlns:a16="http://schemas.microsoft.com/office/drawing/2014/main" id="{0D645DE7-6AFA-4F82-842D-24F3597AE5C5}"/>
            </a:ext>
          </a:extLst>
        </xdr:cNvPr>
        <xdr:cNvSpPr>
          <a:spLocks noChangeArrowheads="1"/>
        </xdr:cNvSpPr>
      </xdr:nvSpPr>
      <xdr:spPr bwMode="auto">
        <a:xfrm>
          <a:off x="0" y="472440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7</xdr:col>
      <xdr:colOff>1333500</xdr:colOff>
      <xdr:row>10</xdr:row>
      <xdr:rowOff>76200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5138166-1EC8-4DF3-AD2A-F3162CE5B14E}"/>
            </a:ext>
          </a:extLst>
        </xdr:cNvPr>
        <xdr:cNvSpPr txBox="1"/>
      </xdr:nvSpPr>
      <xdr:spPr>
        <a:xfrm>
          <a:off x="9067800" y="301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660400</xdr:colOff>
      <xdr:row>9</xdr:row>
      <xdr:rowOff>190500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83CE4E2-1EEE-4781-A063-F6E5DA6759CA}"/>
            </a:ext>
          </a:extLst>
        </xdr:cNvPr>
        <xdr:cNvSpPr txBox="1"/>
      </xdr:nvSpPr>
      <xdr:spPr>
        <a:xfrm>
          <a:off x="9756775" y="291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0</xdr:colOff>
      <xdr:row>12</xdr:row>
      <xdr:rowOff>28575</xdr:rowOff>
    </xdr:from>
    <xdr:to>
      <xdr:col>0</xdr:col>
      <xdr:colOff>161925</xdr:colOff>
      <xdr:row>12</xdr:row>
      <xdr:rowOff>180975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5F85CA4-566B-4DBF-BD6C-3CBAC7B75203}"/>
            </a:ext>
          </a:extLst>
        </xdr:cNvPr>
        <xdr:cNvSpPr>
          <a:spLocks noChangeArrowheads="1"/>
        </xdr:cNvSpPr>
      </xdr:nvSpPr>
      <xdr:spPr bwMode="auto">
        <a:xfrm>
          <a:off x="0" y="3409950"/>
          <a:ext cx="161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9</xdr:col>
      <xdr:colOff>142875</xdr:colOff>
      <xdr:row>73</xdr:row>
      <xdr:rowOff>109538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7A4A003-1200-4D2A-8DE7-FF6E8073F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C4A23-70D8-4B0A-8970-DC22D36EFCF5}">
  <dimension ref="A1:A10"/>
  <sheetViews>
    <sheetView tabSelected="1" workbookViewId="0">
      <selection activeCell="D22" sqref="D22"/>
    </sheetView>
  </sheetViews>
  <sheetFormatPr defaultRowHeight="12.75" x14ac:dyDescent="0.2"/>
  <cols>
    <col min="1" max="1" width="10.7109375" customWidth="1"/>
  </cols>
  <sheetData>
    <row r="1" spans="1:1" ht="23.25" x14ac:dyDescent="0.35">
      <c r="A1" s="30" t="s">
        <v>148</v>
      </c>
    </row>
    <row r="2" spans="1:1" ht="23.25" x14ac:dyDescent="0.35">
      <c r="A2" s="30" t="s">
        <v>153</v>
      </c>
    </row>
    <row r="3" spans="1:1" ht="23.25" x14ac:dyDescent="0.35">
      <c r="A3" s="30" t="s">
        <v>149</v>
      </c>
    </row>
    <row r="4" spans="1:1" ht="14.25" x14ac:dyDescent="0.2">
      <c r="A4" s="69" t="s">
        <v>150</v>
      </c>
    </row>
    <row r="5" spans="1:1" ht="14.25" x14ac:dyDescent="0.2">
      <c r="A5" s="69" t="s">
        <v>152</v>
      </c>
    </row>
    <row r="6" spans="1:1" ht="14.25" x14ac:dyDescent="0.2">
      <c r="A6" s="69" t="s">
        <v>151</v>
      </c>
    </row>
    <row r="9" spans="1:1" ht="23.25" x14ac:dyDescent="0.35">
      <c r="A9" s="30" t="s">
        <v>154</v>
      </c>
    </row>
    <row r="10" spans="1:1" ht="14.25" x14ac:dyDescent="0.2">
      <c r="A10" s="69" t="s">
        <v>155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DDB8-9D92-4863-8776-7C7C5F18BDF4}">
  <sheetPr>
    <pageSetUpPr fitToPage="1"/>
  </sheetPr>
  <dimension ref="A1:R42"/>
  <sheetViews>
    <sheetView view="pageBreakPreview" zoomScale="75" zoomScaleNormal="75" workbookViewId="0">
      <selection activeCell="H20" sqref="H20"/>
    </sheetView>
  </sheetViews>
  <sheetFormatPr defaultColWidth="9.140625" defaultRowHeight="15" x14ac:dyDescent="0.2"/>
  <cols>
    <col min="1" max="1" width="8.570312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6384" width="9.140625" style="1"/>
  </cols>
  <sheetData>
    <row r="1" spans="1:14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</row>
    <row r="4" spans="1:14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38</v>
      </c>
      <c r="L4" s="29"/>
    </row>
    <row r="5" spans="1:14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4" x14ac:dyDescent="0.2">
      <c r="C6" s="8"/>
      <c r="D6" s="8"/>
      <c r="E6" s="6"/>
      <c r="F6" s="6"/>
      <c r="G6" s="6"/>
      <c r="H6" s="6"/>
      <c r="I6" s="15"/>
      <c r="J6" s="9"/>
    </row>
    <row r="7" spans="1:14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4" ht="18" x14ac:dyDescent="0.25">
      <c r="A8" s="20"/>
      <c r="B8" s="20"/>
      <c r="C8" s="20"/>
      <c r="D8" s="20"/>
      <c r="E8" s="20"/>
      <c r="F8" s="20"/>
      <c r="G8" s="20"/>
    </row>
    <row r="9" spans="1:14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4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4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4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4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4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4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4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43887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35">
        <v>43900</v>
      </c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16"/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26</v>
      </c>
      <c r="L27" s="7" t="s">
        <v>27</v>
      </c>
      <c r="M27" s="7" t="s">
        <v>28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 t="s">
        <v>40</v>
      </c>
      <c r="B28" s="14">
        <v>0</v>
      </c>
      <c r="C28" s="14">
        <v>1.96</v>
      </c>
      <c r="D28" s="4">
        <v>5457.5</v>
      </c>
      <c r="E28" s="4">
        <v>3160</v>
      </c>
      <c r="F28" s="36">
        <v>0.42152777777777778</v>
      </c>
      <c r="G28" s="36">
        <v>0.50486111111111109</v>
      </c>
      <c r="H28" s="4">
        <v>5418.4</v>
      </c>
      <c r="I28" s="4">
        <v>3137.1</v>
      </c>
      <c r="J28" s="4">
        <v>66.7</v>
      </c>
      <c r="K28" s="19">
        <f t="shared" ref="K28:K42" si="0">(H28-I28)/0.998</f>
        <v>2285.8717434869736</v>
      </c>
      <c r="L28" s="19">
        <f t="shared" ref="L28:L42" si="1">((D28-E28)/0.0998)-K28</f>
        <v>20735.170340681365</v>
      </c>
      <c r="M28" s="19">
        <f t="shared" ref="M28:M42" si="2">H28-D28</f>
        <v>-39.100000000000364</v>
      </c>
      <c r="N28" s="37">
        <v>43900</v>
      </c>
    </row>
    <row r="29" spans="1:18" ht="46.5" customHeight="1" x14ac:dyDescent="0.2">
      <c r="A29" s="18" t="s">
        <v>41</v>
      </c>
      <c r="B29" s="14">
        <v>0</v>
      </c>
      <c r="C29" s="14">
        <v>1.96</v>
      </c>
      <c r="D29" s="4">
        <v>5416.8</v>
      </c>
      <c r="E29" s="4">
        <v>3132.1</v>
      </c>
      <c r="F29" s="36">
        <v>0.26180555555555557</v>
      </c>
      <c r="G29" s="36">
        <v>0.3034722222222222</v>
      </c>
      <c r="H29" s="4">
        <v>5381.5</v>
      </c>
      <c r="I29" s="4">
        <v>3112</v>
      </c>
      <c r="J29" s="4">
        <v>66.900000000000006</v>
      </c>
      <c r="K29" s="19">
        <f t="shared" si="0"/>
        <v>2274.0480961923849</v>
      </c>
      <c r="L29" s="19">
        <f t="shared" si="1"/>
        <v>20618.737474949903</v>
      </c>
      <c r="M29" s="19">
        <f t="shared" si="2"/>
        <v>-35.300000000000182</v>
      </c>
      <c r="N29" s="37">
        <v>43901</v>
      </c>
    </row>
    <row r="30" spans="1:18" ht="46.5" customHeight="1" x14ac:dyDescent="0.2">
      <c r="A30" s="17" t="s">
        <v>42</v>
      </c>
      <c r="B30" s="14">
        <v>0</v>
      </c>
      <c r="C30" s="14">
        <v>1.96</v>
      </c>
      <c r="D30" s="4">
        <v>5381.5</v>
      </c>
      <c r="E30" s="4">
        <v>3112</v>
      </c>
      <c r="F30" s="36">
        <v>0.30972222222222223</v>
      </c>
      <c r="G30" s="36">
        <v>0.35138888888888892</v>
      </c>
      <c r="H30" s="4">
        <v>5341.4</v>
      </c>
      <c r="I30" s="4">
        <v>3089.6</v>
      </c>
      <c r="J30" s="4">
        <v>66.7</v>
      </c>
      <c r="K30" s="19">
        <f t="shared" si="0"/>
        <v>2256.3126252505008</v>
      </c>
      <c r="L30" s="19">
        <f t="shared" si="1"/>
        <v>20484.168336673349</v>
      </c>
      <c r="M30" s="19">
        <f t="shared" si="2"/>
        <v>-40.100000000000364</v>
      </c>
      <c r="N30" s="37">
        <v>43901</v>
      </c>
    </row>
    <row r="31" spans="1:18" ht="46.5" customHeight="1" x14ac:dyDescent="0.2">
      <c r="A31" s="17" t="s">
        <v>43</v>
      </c>
      <c r="B31" s="14">
        <v>0</v>
      </c>
      <c r="C31" s="14">
        <v>1.96</v>
      </c>
      <c r="D31" s="4">
        <v>5341.4</v>
      </c>
      <c r="E31" s="4">
        <v>3089.6</v>
      </c>
      <c r="F31" s="36">
        <v>0.38472222222222219</v>
      </c>
      <c r="G31" s="36">
        <v>0.42638888888888887</v>
      </c>
      <c r="H31" s="4">
        <v>5312.4</v>
      </c>
      <c r="I31" s="4">
        <v>3072.7</v>
      </c>
      <c r="J31" s="4">
        <v>66.900000000000006</v>
      </c>
      <c r="K31" s="19">
        <f t="shared" si="0"/>
        <v>2244.1883767535069</v>
      </c>
      <c r="L31" s="19">
        <f t="shared" si="1"/>
        <v>20318.937875751501</v>
      </c>
      <c r="M31" s="19">
        <f t="shared" si="2"/>
        <v>-29</v>
      </c>
      <c r="N31" s="37">
        <v>43901</v>
      </c>
    </row>
    <row r="32" spans="1:18" ht="46.5" customHeight="1" x14ac:dyDescent="0.2">
      <c r="A32" s="1" t="s">
        <v>44</v>
      </c>
      <c r="B32" s="14">
        <v>0</v>
      </c>
      <c r="C32" s="14">
        <v>1.96</v>
      </c>
      <c r="D32" s="4">
        <v>5312.4</v>
      </c>
      <c r="E32" s="4">
        <v>3072.7</v>
      </c>
      <c r="F32" s="36">
        <v>0.43333333333333335</v>
      </c>
      <c r="G32" s="36">
        <v>0.47500000000000003</v>
      </c>
      <c r="H32" s="4">
        <v>5279.8</v>
      </c>
      <c r="I32" s="4">
        <v>3054.2</v>
      </c>
      <c r="J32" s="4">
        <v>66.900000000000006</v>
      </c>
      <c r="K32" s="19">
        <f t="shared" si="0"/>
        <v>2230.0601202404814</v>
      </c>
      <c r="L32" s="19">
        <f t="shared" si="1"/>
        <v>20211.823647294586</v>
      </c>
      <c r="M32" s="19">
        <f t="shared" si="2"/>
        <v>-32.599999999999454</v>
      </c>
      <c r="N32" s="37">
        <v>43901</v>
      </c>
    </row>
    <row r="33" spans="1:14" ht="46.5" customHeight="1" x14ac:dyDescent="0.2">
      <c r="A33" s="1" t="s">
        <v>45</v>
      </c>
      <c r="B33" s="14">
        <v>0</v>
      </c>
      <c r="C33" s="14">
        <v>1.96</v>
      </c>
      <c r="D33" s="4">
        <v>5588</v>
      </c>
      <c r="E33" s="4">
        <v>3249.2</v>
      </c>
      <c r="F33" s="36">
        <v>0.50972222222222219</v>
      </c>
      <c r="G33" s="36">
        <v>9.3055555555555558E-2</v>
      </c>
      <c r="H33" s="4">
        <v>5544.3</v>
      </c>
      <c r="I33" s="4">
        <v>3224.8</v>
      </c>
      <c r="J33" s="4">
        <v>67.3</v>
      </c>
      <c r="K33" s="19">
        <f t="shared" si="0"/>
        <v>2324.1482965931864</v>
      </c>
      <c r="L33" s="19">
        <f t="shared" si="1"/>
        <v>21110.721442885773</v>
      </c>
      <c r="M33" s="19">
        <f t="shared" si="2"/>
        <v>-43.699999999999818</v>
      </c>
      <c r="N33" s="37">
        <v>43900</v>
      </c>
    </row>
    <row r="34" spans="1:14" ht="46.5" customHeight="1" x14ac:dyDescent="0.2">
      <c r="A34" s="1" t="s">
        <v>46</v>
      </c>
      <c r="B34" s="14">
        <v>0</v>
      </c>
      <c r="C34" s="14">
        <v>1.96</v>
      </c>
      <c r="D34" s="4">
        <v>5529.1</v>
      </c>
      <c r="E34" s="4">
        <v>3204.9</v>
      </c>
      <c r="F34" s="36">
        <v>0.1125</v>
      </c>
      <c r="G34" s="36">
        <v>0.19583333333333333</v>
      </c>
      <c r="H34" s="4">
        <v>5488.5</v>
      </c>
      <c r="I34" s="4">
        <v>3181.9</v>
      </c>
      <c r="J34" s="4">
        <v>67.5</v>
      </c>
      <c r="K34" s="19">
        <f t="shared" si="0"/>
        <v>2311.2224448897796</v>
      </c>
      <c r="L34" s="19">
        <f t="shared" si="1"/>
        <v>20977.35470941884</v>
      </c>
      <c r="M34" s="19">
        <f t="shared" si="2"/>
        <v>-40.600000000000364</v>
      </c>
      <c r="N34" s="37">
        <v>43900</v>
      </c>
    </row>
    <row r="35" spans="1:14" ht="46.5" customHeight="1" x14ac:dyDescent="0.2">
      <c r="A35" s="1">
        <v>8</v>
      </c>
      <c r="B35" s="14"/>
      <c r="C35" s="14"/>
      <c r="D35" s="4"/>
      <c r="E35" s="4"/>
      <c r="F35" s="4"/>
      <c r="G35" s="4"/>
      <c r="H35" s="4"/>
      <c r="I35" s="4"/>
      <c r="J35" s="4"/>
      <c r="K35" s="19">
        <f t="shared" si="0"/>
        <v>0</v>
      </c>
      <c r="L35" s="19">
        <f t="shared" si="1"/>
        <v>0</v>
      </c>
      <c r="M35" s="19">
        <f t="shared" si="2"/>
        <v>0</v>
      </c>
    </row>
    <row r="36" spans="1:14" ht="46.5" customHeight="1" x14ac:dyDescent="0.2">
      <c r="A36" s="1">
        <v>9</v>
      </c>
      <c r="B36" s="14"/>
      <c r="C36" s="14"/>
      <c r="D36" s="4"/>
      <c r="E36" s="4"/>
      <c r="F36" s="4"/>
      <c r="G36" s="4"/>
      <c r="H36" s="4"/>
      <c r="I36" s="4"/>
      <c r="J36" s="4"/>
      <c r="K36" s="19">
        <f t="shared" si="0"/>
        <v>0</v>
      </c>
      <c r="L36" s="19">
        <f t="shared" si="1"/>
        <v>0</v>
      </c>
      <c r="M36" s="19">
        <f t="shared" si="2"/>
        <v>0</v>
      </c>
    </row>
    <row r="37" spans="1:14" ht="46.5" customHeight="1" x14ac:dyDescent="0.2">
      <c r="A37" s="1">
        <v>10</v>
      </c>
      <c r="B37" s="14"/>
      <c r="C37" s="14"/>
      <c r="D37" s="4"/>
      <c r="E37" s="4"/>
      <c r="F37" s="4"/>
      <c r="G37" s="4"/>
      <c r="H37" s="4"/>
      <c r="I37" s="4"/>
      <c r="J37" s="4"/>
      <c r="K37" s="19">
        <f t="shared" si="0"/>
        <v>0</v>
      </c>
      <c r="L37" s="19">
        <f t="shared" si="1"/>
        <v>0</v>
      </c>
      <c r="M37" s="19">
        <f t="shared" si="2"/>
        <v>0</v>
      </c>
    </row>
    <row r="38" spans="1:14" ht="46.5" customHeight="1" x14ac:dyDescent="0.2">
      <c r="A38" s="1">
        <v>11</v>
      </c>
      <c r="B38" s="14"/>
      <c r="C38" s="14"/>
      <c r="D38" s="4"/>
      <c r="E38" s="4"/>
      <c r="F38" s="4"/>
      <c r="G38" s="4"/>
      <c r="H38" s="4"/>
      <c r="I38" s="4"/>
      <c r="J38" s="4"/>
      <c r="K38" s="19">
        <f t="shared" si="0"/>
        <v>0</v>
      </c>
      <c r="L38" s="19">
        <f t="shared" si="1"/>
        <v>0</v>
      </c>
      <c r="M38" s="19">
        <f t="shared" si="2"/>
        <v>0</v>
      </c>
    </row>
    <row r="39" spans="1:14" ht="46.5" customHeight="1" x14ac:dyDescent="0.2">
      <c r="A39" s="1">
        <v>12</v>
      </c>
      <c r="B39" s="14"/>
      <c r="C39" s="14"/>
      <c r="D39" s="4"/>
      <c r="E39" s="4"/>
      <c r="F39" s="4"/>
      <c r="G39" s="4"/>
      <c r="H39" s="4"/>
      <c r="I39" s="4"/>
      <c r="J39" s="4"/>
      <c r="K39" s="19">
        <f t="shared" si="0"/>
        <v>0</v>
      </c>
      <c r="L39" s="19">
        <f t="shared" si="1"/>
        <v>0</v>
      </c>
      <c r="M39" s="19">
        <f t="shared" si="2"/>
        <v>0</v>
      </c>
    </row>
    <row r="40" spans="1:14" ht="46.5" customHeight="1" x14ac:dyDescent="0.2">
      <c r="A40" s="1">
        <v>13</v>
      </c>
      <c r="B40" s="14"/>
      <c r="C40" s="14"/>
      <c r="D40" s="4"/>
      <c r="E40" s="4"/>
      <c r="F40" s="4"/>
      <c r="G40" s="4"/>
      <c r="H40" s="4"/>
      <c r="I40" s="4"/>
      <c r="J40" s="4"/>
      <c r="K40" s="19">
        <f t="shared" si="0"/>
        <v>0</v>
      </c>
      <c r="L40" s="19">
        <f t="shared" si="1"/>
        <v>0</v>
      </c>
      <c r="M40" s="19">
        <f t="shared" si="2"/>
        <v>0</v>
      </c>
    </row>
    <row r="41" spans="1:14" ht="46.5" customHeight="1" x14ac:dyDescent="0.2">
      <c r="A41" s="1">
        <v>14</v>
      </c>
      <c r="B41" s="14"/>
      <c r="C41" s="14"/>
      <c r="D41" s="4"/>
      <c r="E41" s="4"/>
      <c r="F41" s="4"/>
      <c r="G41" s="4"/>
      <c r="H41" s="4"/>
      <c r="I41" s="4"/>
      <c r="J41" s="4"/>
      <c r="K41" s="19">
        <f t="shared" si="0"/>
        <v>0</v>
      </c>
      <c r="L41" s="19">
        <f t="shared" si="1"/>
        <v>0</v>
      </c>
      <c r="M41" s="19">
        <f t="shared" si="2"/>
        <v>0</v>
      </c>
    </row>
    <row r="42" spans="1:14" ht="46.5" customHeight="1" x14ac:dyDescent="0.2">
      <c r="A42" s="1">
        <v>15</v>
      </c>
      <c r="B42" s="14"/>
      <c r="C42" s="14"/>
      <c r="D42" s="4"/>
      <c r="E42" s="4"/>
      <c r="F42" s="4"/>
      <c r="G42" s="4"/>
      <c r="H42" s="4"/>
      <c r="I42" s="4"/>
      <c r="J42" s="4"/>
      <c r="K42" s="19">
        <f t="shared" si="0"/>
        <v>0</v>
      </c>
      <c r="L42" s="19">
        <f t="shared" si="1"/>
        <v>0</v>
      </c>
      <c r="M42" s="19">
        <f t="shared" si="2"/>
        <v>0</v>
      </c>
    </row>
  </sheetData>
  <mergeCells count="3">
    <mergeCell ref="A1:N1"/>
    <mergeCell ref="A2:J2"/>
    <mergeCell ref="B26:I26"/>
  </mergeCells>
  <pageMargins left="0.37" right="0.28000000000000003" top="0.61" bottom="0.72" header="0.49" footer="0.5"/>
  <pageSetup scale="56" orientation="landscape" r:id="rId1"/>
  <headerFooter alignWithMargins="0">
    <oddFooter>&amp;R&amp;Z&amp;F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2"/>
  <sheetViews>
    <sheetView view="pageBreakPreview" topLeftCell="A11" zoomScale="75" zoomScaleNormal="75" zoomScaleSheetLayoutView="75" workbookViewId="0">
      <selection activeCell="G34" sqref="G34"/>
    </sheetView>
  </sheetViews>
  <sheetFormatPr defaultColWidth="9.140625" defaultRowHeight="15" x14ac:dyDescent="0.2"/>
  <cols>
    <col min="1" max="1" width="11.8554687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6384" width="9.140625" style="1"/>
  </cols>
  <sheetData>
    <row r="1" spans="1:14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</row>
    <row r="4" spans="1:14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38</v>
      </c>
      <c r="L4" s="29"/>
    </row>
    <row r="5" spans="1:14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4" x14ac:dyDescent="0.2">
      <c r="C6" s="8"/>
      <c r="D6" s="8"/>
      <c r="E6" s="6"/>
      <c r="F6" s="6"/>
      <c r="G6" s="6"/>
      <c r="H6" s="6"/>
      <c r="I6" s="15"/>
      <c r="J6" s="9"/>
    </row>
    <row r="7" spans="1:14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4" ht="18" x14ac:dyDescent="0.25">
      <c r="A8" s="20"/>
      <c r="B8" s="20"/>
      <c r="C8" s="20"/>
      <c r="D8" s="20"/>
      <c r="E8" s="20"/>
      <c r="F8" s="20"/>
      <c r="G8" s="20"/>
    </row>
    <row r="9" spans="1:14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4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4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4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4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4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4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4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43887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27"/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7" t="s">
        <v>50</v>
      </c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49</v>
      </c>
      <c r="L27" s="7" t="s">
        <v>48</v>
      </c>
      <c r="M27" s="7" t="s">
        <v>28</v>
      </c>
      <c r="O27" s="1" t="s">
        <v>91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>
        <v>1</v>
      </c>
      <c r="B28" s="39">
        <v>0.01</v>
      </c>
      <c r="C28" s="14">
        <v>1.96</v>
      </c>
      <c r="D28" s="45">
        <v>5504.6</v>
      </c>
      <c r="E28" s="45">
        <v>3173.5</v>
      </c>
      <c r="F28" s="36">
        <v>0.2722222222222222</v>
      </c>
      <c r="G28" s="36">
        <v>0.4381944444444445</v>
      </c>
      <c r="H28" s="45">
        <v>5397.7</v>
      </c>
      <c r="I28" s="45">
        <v>3113.8</v>
      </c>
      <c r="J28" s="45">
        <v>67.3</v>
      </c>
      <c r="K28" s="56">
        <f>(H28-I28)/(0.998)</f>
        <v>2288.4769539078152</v>
      </c>
      <c r="L28" s="56">
        <f>(((D28-E28)/0.998)-K28)</f>
        <v>47.294589178357455</v>
      </c>
      <c r="M28" s="19">
        <f t="shared" ref="M28:M42" si="0">H28-D28</f>
        <v>-106.90000000000055</v>
      </c>
      <c r="N28" s="37">
        <v>43902</v>
      </c>
      <c r="O28" s="1">
        <f>D28/K28</f>
        <v>2.4053552257104083</v>
      </c>
    </row>
    <row r="29" spans="1:18" ht="46.5" customHeight="1" x14ac:dyDescent="0.2">
      <c r="A29" s="18">
        <v>2</v>
      </c>
      <c r="B29" s="39">
        <v>0</v>
      </c>
      <c r="C29" s="14">
        <v>1.96</v>
      </c>
      <c r="D29" s="45">
        <v>5539.2</v>
      </c>
      <c r="E29" s="45">
        <v>3202.9</v>
      </c>
      <c r="F29" s="36">
        <v>0.52430555555555558</v>
      </c>
      <c r="G29" s="36">
        <v>0.19097222222222221</v>
      </c>
      <c r="H29" s="45">
        <v>5361.2</v>
      </c>
      <c r="I29" s="45">
        <v>3106.7</v>
      </c>
      <c r="J29" s="45">
        <v>67.8</v>
      </c>
      <c r="K29" s="56">
        <f t="shared" ref="K29:K42" si="1">(H29-I29)/(0.998)</f>
        <v>2259.0180360721442</v>
      </c>
      <c r="L29" s="56">
        <f t="shared" ref="L29:L42" si="2">(((D29-E29)/0.998)-K29)</f>
        <v>81.963927855711063</v>
      </c>
      <c r="M29" s="19">
        <f t="shared" si="0"/>
        <v>-178</v>
      </c>
      <c r="N29" s="37">
        <v>43902</v>
      </c>
      <c r="O29" s="1">
        <f t="shared" ref="O29:O42" si="3">D29/K29</f>
        <v>2.4520388556220891</v>
      </c>
    </row>
    <row r="30" spans="1:18" ht="46.5" customHeight="1" x14ac:dyDescent="0.2">
      <c r="A30" s="17">
        <v>3</v>
      </c>
      <c r="B30" s="39">
        <v>0.03</v>
      </c>
      <c r="C30" s="14">
        <v>1.96</v>
      </c>
      <c r="D30" s="45">
        <v>5557</v>
      </c>
      <c r="E30" s="45">
        <v>3218.2</v>
      </c>
      <c r="F30" s="36">
        <v>0.39513888888888887</v>
      </c>
      <c r="G30" s="36">
        <v>6.1805555555555558E-2</v>
      </c>
      <c r="H30" s="45">
        <v>5460.1</v>
      </c>
      <c r="I30" s="45">
        <v>3163.5</v>
      </c>
      <c r="J30" s="45">
        <v>66.2</v>
      </c>
      <c r="K30" s="56">
        <f t="shared" si="1"/>
        <v>2301.2024048096196</v>
      </c>
      <c r="L30" s="56">
        <f t="shared" si="2"/>
        <v>42.284569138276311</v>
      </c>
      <c r="M30" s="19">
        <f t="shared" si="0"/>
        <v>-96.899999999999636</v>
      </c>
      <c r="N30" s="37">
        <v>43903</v>
      </c>
      <c r="O30" s="1">
        <f t="shared" si="3"/>
        <v>2.4148245232082206</v>
      </c>
    </row>
    <row r="31" spans="1:18" ht="46.5" customHeight="1" x14ac:dyDescent="0.2">
      <c r="A31" s="17">
        <v>4</v>
      </c>
      <c r="B31" s="39">
        <v>0.49</v>
      </c>
      <c r="C31" s="14">
        <v>1.96</v>
      </c>
      <c r="D31" s="45">
        <v>5472.5</v>
      </c>
      <c r="E31" s="45">
        <v>3154.3</v>
      </c>
      <c r="F31" s="36">
        <v>6.7361111111111108E-2</v>
      </c>
      <c r="G31" s="4" t="s">
        <v>47</v>
      </c>
      <c r="H31" s="45">
        <v>5437.9</v>
      </c>
      <c r="I31" s="45">
        <v>3135.3</v>
      </c>
      <c r="J31" s="45">
        <v>66.7</v>
      </c>
      <c r="K31" s="56">
        <f t="shared" si="1"/>
        <v>2307.2144288577147</v>
      </c>
      <c r="L31" s="56">
        <f t="shared" si="2"/>
        <v>15.631262525050715</v>
      </c>
      <c r="M31" s="19">
        <f t="shared" si="0"/>
        <v>-34.600000000000364</v>
      </c>
      <c r="N31" s="37">
        <v>43903</v>
      </c>
      <c r="O31" s="1">
        <f t="shared" si="3"/>
        <v>2.3719078433075662</v>
      </c>
    </row>
    <row r="32" spans="1:18" ht="46.5" customHeight="1" x14ac:dyDescent="0.2">
      <c r="A32" s="1">
        <v>5</v>
      </c>
      <c r="B32" s="39">
        <v>0.5</v>
      </c>
      <c r="C32" s="14">
        <v>1.96</v>
      </c>
      <c r="D32" s="45">
        <v>5440.3</v>
      </c>
      <c r="E32" s="45">
        <v>3129.6</v>
      </c>
      <c r="F32" s="36">
        <v>0.37847222222222227</v>
      </c>
      <c r="G32" s="36">
        <v>4.5138888888888888E-2</v>
      </c>
      <c r="H32" s="45">
        <v>5422.2</v>
      </c>
      <c r="I32" s="45">
        <v>3118.8</v>
      </c>
      <c r="J32" s="45">
        <v>66.5</v>
      </c>
      <c r="K32" s="56">
        <f t="shared" si="1"/>
        <v>2308.016032064128</v>
      </c>
      <c r="L32" s="56">
        <f t="shared" si="2"/>
        <v>7.3146292585174706</v>
      </c>
      <c r="M32" s="19">
        <f t="shared" si="0"/>
        <v>-18.100000000000364</v>
      </c>
      <c r="N32" s="37">
        <v>43906</v>
      </c>
      <c r="O32" s="1">
        <f t="shared" si="3"/>
        <v>2.3571326734392639</v>
      </c>
    </row>
    <row r="33" spans="1:18" ht="46.5" customHeight="1" x14ac:dyDescent="0.2">
      <c r="A33" s="1">
        <v>6</v>
      </c>
      <c r="B33" s="39">
        <v>0.5</v>
      </c>
      <c r="C33" s="14">
        <v>1.96</v>
      </c>
      <c r="D33" s="45">
        <v>5552.4</v>
      </c>
      <c r="E33" s="45">
        <v>3204.5</v>
      </c>
      <c r="F33" s="36">
        <v>4.7916666666666663E-2</v>
      </c>
      <c r="G33" s="36">
        <v>0.21458333333333335</v>
      </c>
      <c r="H33" s="45">
        <v>5533.7</v>
      </c>
      <c r="I33" s="45">
        <v>3194.3</v>
      </c>
      <c r="J33" s="45">
        <v>66.2</v>
      </c>
      <c r="K33" s="56">
        <f t="shared" si="1"/>
        <v>2344.088176352705</v>
      </c>
      <c r="L33" s="56">
        <f t="shared" si="2"/>
        <v>8.5170340681361267</v>
      </c>
      <c r="M33" s="19">
        <f t="shared" si="0"/>
        <v>-18.699999999999818</v>
      </c>
      <c r="N33" s="37">
        <v>43906</v>
      </c>
      <c r="O33" s="1">
        <f t="shared" si="3"/>
        <v>2.3686822262118494</v>
      </c>
    </row>
    <row r="34" spans="1:18" ht="46.5" customHeight="1" x14ac:dyDescent="0.2">
      <c r="A34" s="1">
        <v>7</v>
      </c>
      <c r="B34" s="39">
        <v>1</v>
      </c>
      <c r="C34" s="14">
        <v>1.96</v>
      </c>
      <c r="D34" s="45">
        <v>5571.8</v>
      </c>
      <c r="E34" s="45">
        <v>3241.1</v>
      </c>
      <c r="F34" s="36">
        <v>0.25138888888888888</v>
      </c>
      <c r="G34" s="36">
        <v>0.41805555555555557</v>
      </c>
      <c r="H34" s="45">
        <v>5567.3</v>
      </c>
      <c r="I34" s="45">
        <v>3239.3</v>
      </c>
      <c r="J34" s="45">
        <v>66.2</v>
      </c>
      <c r="K34" s="56">
        <f t="shared" si="1"/>
        <v>2332.6653306613225</v>
      </c>
      <c r="L34" s="56">
        <f t="shared" si="2"/>
        <v>2.705410821643909</v>
      </c>
      <c r="M34" s="19">
        <f t="shared" si="0"/>
        <v>-4.5</v>
      </c>
      <c r="N34" s="37">
        <v>43907</v>
      </c>
      <c r="O34" s="1">
        <f t="shared" si="3"/>
        <v>2.3885981099656362</v>
      </c>
      <c r="P34" s="52">
        <v>64.8</v>
      </c>
      <c r="Q34" s="52">
        <v>68.900000000000006</v>
      </c>
      <c r="R34" s="54">
        <v>24.09</v>
      </c>
    </row>
    <row r="35" spans="1:18" ht="46.5" customHeight="1" x14ac:dyDescent="0.2">
      <c r="A35" s="1">
        <v>8</v>
      </c>
      <c r="B35" s="39">
        <v>1</v>
      </c>
      <c r="C35" s="14">
        <v>1.96</v>
      </c>
      <c r="D35" s="45">
        <v>5539.8</v>
      </c>
      <c r="E35" s="45">
        <v>3204.3</v>
      </c>
      <c r="F35" s="36">
        <v>0.42430555555555555</v>
      </c>
      <c r="G35" s="36">
        <v>9.0972222222222218E-2</v>
      </c>
      <c r="H35" s="45">
        <v>5527.6</v>
      </c>
      <c r="I35" s="45">
        <v>3199.9</v>
      </c>
      <c r="J35" s="45">
        <v>66.3</v>
      </c>
      <c r="K35" s="56">
        <f t="shared" si="1"/>
        <v>2332.3647294589182</v>
      </c>
      <c r="L35" s="56">
        <f t="shared" si="2"/>
        <v>7.8156312625246755</v>
      </c>
      <c r="M35" s="19">
        <f t="shared" si="0"/>
        <v>-12.199999999999818</v>
      </c>
      <c r="N35" s="37">
        <v>43907</v>
      </c>
      <c r="O35" s="1">
        <f t="shared" si="3"/>
        <v>2.3751859775744295</v>
      </c>
      <c r="P35" s="52">
        <v>64.8</v>
      </c>
      <c r="Q35" s="52">
        <v>68.900000000000006</v>
      </c>
      <c r="R35" s="54">
        <v>24.09</v>
      </c>
    </row>
    <row r="36" spans="1:18" s="6" customFormat="1" ht="46.5" customHeight="1" x14ac:dyDescent="0.2">
      <c r="A36" s="6">
        <v>9</v>
      </c>
      <c r="B36" s="39">
        <v>1</v>
      </c>
      <c r="C36" s="14">
        <v>1.96</v>
      </c>
      <c r="D36" s="58">
        <v>5501.2</v>
      </c>
      <c r="E36" s="58">
        <v>3188.5</v>
      </c>
      <c r="F36" s="42">
        <v>9.375E-2</v>
      </c>
      <c r="G36" s="42">
        <v>0.26041666666666669</v>
      </c>
      <c r="H36" s="58">
        <v>5497.7</v>
      </c>
      <c r="I36" s="58">
        <v>3187.3</v>
      </c>
      <c r="J36" s="58">
        <v>66.400000000000006</v>
      </c>
      <c r="K36" s="57">
        <f t="shared" si="1"/>
        <v>2315.0300601202403</v>
      </c>
      <c r="L36" s="57">
        <f t="shared" si="2"/>
        <v>2.3046092184367808</v>
      </c>
      <c r="M36" s="43">
        <f t="shared" si="0"/>
        <v>-3.5</v>
      </c>
      <c r="N36" s="44">
        <v>43907</v>
      </c>
      <c r="O36" s="1">
        <f t="shared" si="3"/>
        <v>2.3762974376731303</v>
      </c>
      <c r="P36" s="52">
        <v>64.8</v>
      </c>
      <c r="Q36" s="52">
        <v>68.900000000000006</v>
      </c>
      <c r="R36" s="54">
        <v>24.09</v>
      </c>
    </row>
    <row r="37" spans="1:18" ht="46.5" customHeight="1" x14ac:dyDescent="0.2">
      <c r="A37" s="1">
        <v>10</v>
      </c>
      <c r="B37" s="39">
        <v>2.0299999999999998</v>
      </c>
      <c r="C37" s="14">
        <v>1.96</v>
      </c>
      <c r="D37" s="45">
        <v>5540.2</v>
      </c>
      <c r="E37" s="45">
        <v>3214.2</v>
      </c>
      <c r="F37" s="36">
        <v>0.37777777777777777</v>
      </c>
      <c r="G37" s="36">
        <v>4.4444444444444446E-2</v>
      </c>
      <c r="H37" s="45">
        <v>5537.8</v>
      </c>
      <c r="I37" s="45">
        <v>3212.6</v>
      </c>
      <c r="J37" s="45">
        <v>66.900000000000006</v>
      </c>
      <c r="K37" s="56">
        <f t="shared" si="1"/>
        <v>2329.8597194388781</v>
      </c>
      <c r="L37" s="56">
        <f t="shared" si="2"/>
        <v>0.80160320641243743</v>
      </c>
      <c r="M37" s="19">
        <f t="shared" si="0"/>
        <v>-2.3999999999996362</v>
      </c>
      <c r="N37" s="37">
        <v>43908</v>
      </c>
      <c r="O37" s="1">
        <f t="shared" si="3"/>
        <v>2.3779114054704968</v>
      </c>
      <c r="P37" s="52">
        <v>65.3</v>
      </c>
      <c r="Q37" s="52">
        <v>73.2</v>
      </c>
      <c r="R37" s="54">
        <v>23.93</v>
      </c>
    </row>
    <row r="38" spans="1:18" ht="46.5" customHeight="1" x14ac:dyDescent="0.2">
      <c r="A38" s="1">
        <v>11</v>
      </c>
      <c r="B38" s="39">
        <v>2.0099999999999998</v>
      </c>
      <c r="C38" s="14">
        <v>1.96</v>
      </c>
      <c r="D38" s="45">
        <v>5567.5</v>
      </c>
      <c r="E38" s="45">
        <v>3220</v>
      </c>
      <c r="F38" s="36">
        <v>4.8611111111111112E-2</v>
      </c>
      <c r="G38" s="36">
        <v>0.21527777777777779</v>
      </c>
      <c r="H38" s="45">
        <v>5566.1</v>
      </c>
      <c r="I38" s="45">
        <v>3219.8</v>
      </c>
      <c r="J38" s="45">
        <v>66.900000000000006</v>
      </c>
      <c r="K38" s="56">
        <f t="shared" si="1"/>
        <v>2351.0020040080162</v>
      </c>
      <c r="L38" s="57">
        <f t="shared" si="2"/>
        <v>1.2024048096191109</v>
      </c>
      <c r="M38" s="19">
        <f t="shared" si="0"/>
        <v>-1.3999999999996362</v>
      </c>
      <c r="N38" s="37">
        <v>43908</v>
      </c>
      <c r="O38" s="1">
        <f t="shared" si="3"/>
        <v>2.3681391978860331</v>
      </c>
      <c r="P38" s="52">
        <v>65.3</v>
      </c>
      <c r="Q38" s="52">
        <v>73.2</v>
      </c>
      <c r="R38" s="54">
        <v>23.93</v>
      </c>
    </row>
    <row r="39" spans="1:18" ht="46.5" customHeight="1" x14ac:dyDescent="0.2">
      <c r="A39" s="1">
        <v>12</v>
      </c>
      <c r="B39" s="40">
        <v>2.02</v>
      </c>
      <c r="C39" s="48">
        <v>1.96</v>
      </c>
      <c r="D39" s="61">
        <v>5554.2</v>
      </c>
      <c r="E39" s="61">
        <v>3219.7</v>
      </c>
      <c r="F39" s="49">
        <v>0.37986111111111115</v>
      </c>
      <c r="G39" s="49">
        <v>4.6527777777777779E-2</v>
      </c>
      <c r="H39" s="61">
        <v>5555.5</v>
      </c>
      <c r="I39" s="61">
        <v>3219.6</v>
      </c>
      <c r="J39" s="61">
        <v>67.8</v>
      </c>
      <c r="K39" s="60">
        <f t="shared" si="1"/>
        <v>2340.5811623246495</v>
      </c>
      <c r="L39" s="60">
        <f t="shared" si="2"/>
        <v>-1.4028056112229024</v>
      </c>
      <c r="M39" s="50">
        <f t="shared" si="0"/>
        <v>1.3000000000001819</v>
      </c>
      <c r="N39" s="51">
        <v>43909</v>
      </c>
      <c r="O39" s="1">
        <f t="shared" si="3"/>
        <v>2.373000385290466</v>
      </c>
      <c r="P39" s="52">
        <v>65.7</v>
      </c>
      <c r="Q39" s="52">
        <v>73.400000000000006</v>
      </c>
      <c r="R39" s="54">
        <v>23.8</v>
      </c>
    </row>
    <row r="40" spans="1:18" ht="46.5" customHeight="1" x14ac:dyDescent="0.2">
      <c r="A40" s="1">
        <v>13</v>
      </c>
      <c r="B40" s="40">
        <v>0.25</v>
      </c>
      <c r="C40" s="14">
        <v>1.96</v>
      </c>
      <c r="D40" s="45">
        <v>5410</v>
      </c>
      <c r="E40" s="45">
        <v>3110</v>
      </c>
      <c r="F40" s="36">
        <v>9.0277777777777776E-2</v>
      </c>
      <c r="G40" s="36">
        <v>0.25694444444444448</v>
      </c>
      <c r="H40" s="45">
        <v>5360.8</v>
      </c>
      <c r="I40" s="45">
        <v>3090.2</v>
      </c>
      <c r="J40" s="45">
        <v>68</v>
      </c>
      <c r="K40" s="56">
        <f t="shared" si="1"/>
        <v>2275.1503006012026</v>
      </c>
      <c r="L40" s="56">
        <f t="shared" si="2"/>
        <v>29.458917835670945</v>
      </c>
      <c r="M40" s="19">
        <f t="shared" si="0"/>
        <v>-49.199999999999818</v>
      </c>
      <c r="N40" s="37">
        <v>43909</v>
      </c>
      <c r="O40" s="1">
        <f t="shared" si="3"/>
        <v>2.3778648815291112</v>
      </c>
      <c r="P40" s="52">
        <v>65.7</v>
      </c>
      <c r="Q40" s="52">
        <v>73.400000000000006</v>
      </c>
      <c r="R40" s="54">
        <v>23.8</v>
      </c>
    </row>
    <row r="41" spans="1:18" ht="46.5" customHeight="1" x14ac:dyDescent="0.2">
      <c r="A41" s="1">
        <v>14</v>
      </c>
      <c r="B41" s="14">
        <v>0.26</v>
      </c>
      <c r="C41" s="14">
        <v>1.96</v>
      </c>
      <c r="D41" s="45">
        <v>5472.6</v>
      </c>
      <c r="E41" s="45">
        <v>3154.6</v>
      </c>
      <c r="F41" s="36">
        <v>0.3666666666666667</v>
      </c>
      <c r="G41" s="36">
        <v>0.53333333333333333</v>
      </c>
      <c r="H41" s="45">
        <v>5408.9</v>
      </c>
      <c r="I41" s="45">
        <v>3120.3</v>
      </c>
      <c r="J41" s="45">
        <v>67.599999999999994</v>
      </c>
      <c r="K41" s="56">
        <f t="shared" si="1"/>
        <v>2293.1863727454906</v>
      </c>
      <c r="L41" s="56">
        <f t="shared" si="2"/>
        <v>29.45891783567231</v>
      </c>
      <c r="M41" s="19">
        <f t="shared" si="0"/>
        <v>-63.700000000000728</v>
      </c>
      <c r="N41" s="37">
        <v>43910</v>
      </c>
      <c r="O41" s="1">
        <f t="shared" si="3"/>
        <v>2.3864610679017746</v>
      </c>
      <c r="P41" s="52">
        <v>66</v>
      </c>
      <c r="Q41" s="52">
        <v>74.099999999999994</v>
      </c>
      <c r="R41" s="54">
        <v>24.27</v>
      </c>
    </row>
    <row r="42" spans="1:18" ht="46.5" customHeight="1" x14ac:dyDescent="0.2">
      <c r="A42" s="1">
        <v>15</v>
      </c>
      <c r="B42" s="14">
        <v>0.25</v>
      </c>
      <c r="C42" s="14">
        <v>1.96</v>
      </c>
      <c r="D42" s="45">
        <v>5606</v>
      </c>
      <c r="E42" s="45">
        <v>3242.8</v>
      </c>
      <c r="F42" s="36">
        <v>4.3055555555555562E-2</v>
      </c>
      <c r="G42" s="36">
        <v>0.20972222222222223</v>
      </c>
      <c r="H42" s="45">
        <v>5560</v>
      </c>
      <c r="I42" s="45">
        <v>3209.2</v>
      </c>
      <c r="J42" s="45">
        <v>68</v>
      </c>
      <c r="K42" s="56">
        <f t="shared" si="1"/>
        <v>2355.5110220440883</v>
      </c>
      <c r="L42" s="56">
        <f t="shared" si="2"/>
        <v>12.424849699398237</v>
      </c>
      <c r="M42" s="19">
        <f t="shared" si="0"/>
        <v>-46</v>
      </c>
      <c r="N42" s="37">
        <v>43910</v>
      </c>
      <c r="O42" s="1">
        <f t="shared" si="3"/>
        <v>2.3799506550961373</v>
      </c>
      <c r="P42" s="52">
        <v>66</v>
      </c>
      <c r="Q42" s="52">
        <v>74.099999999999994</v>
      </c>
      <c r="R42" s="54">
        <v>24.27</v>
      </c>
    </row>
  </sheetData>
  <mergeCells count="3">
    <mergeCell ref="A2:J2"/>
    <mergeCell ref="B26:I26"/>
    <mergeCell ref="A1:N1"/>
  </mergeCells>
  <phoneticPr fontId="3" type="noConversion"/>
  <pageMargins left="0.37" right="0.28000000000000003" top="0.61" bottom="0.72" header="0.49" footer="0.5"/>
  <pageSetup scale="55" orientation="landscape" r:id="rId1"/>
  <headerFooter alignWithMargins="0">
    <oddFooter>&amp;R&amp;Z&amp;F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661DB-24D2-44FB-BC0B-A2619252CA44}">
  <sheetPr>
    <pageSetUpPr fitToPage="1"/>
  </sheetPr>
  <dimension ref="A1:R42"/>
  <sheetViews>
    <sheetView view="pageBreakPreview" zoomScale="70" zoomScaleNormal="75" zoomScaleSheetLayoutView="70" workbookViewId="0">
      <selection activeCell="R28" sqref="R28"/>
    </sheetView>
  </sheetViews>
  <sheetFormatPr defaultColWidth="9.140625" defaultRowHeight="15" x14ac:dyDescent="0.2"/>
  <cols>
    <col min="1" max="1" width="11.8554687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6384" width="9.140625" style="1"/>
  </cols>
  <sheetData>
    <row r="1" spans="1:14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</row>
    <row r="4" spans="1:14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37</v>
      </c>
      <c r="L4" s="29"/>
    </row>
    <row r="5" spans="1:14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4" x14ac:dyDescent="0.2">
      <c r="C6" s="8"/>
      <c r="D6" s="8"/>
      <c r="E6" s="6"/>
      <c r="F6" s="6"/>
      <c r="G6" s="6"/>
      <c r="H6" s="6"/>
      <c r="I6" s="15"/>
      <c r="J6" s="9"/>
    </row>
    <row r="7" spans="1:14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4" ht="18" x14ac:dyDescent="0.25">
      <c r="A8" s="20"/>
      <c r="B8" s="20"/>
      <c r="C8" s="20"/>
      <c r="D8" s="20"/>
      <c r="E8" s="20"/>
      <c r="F8" s="20"/>
      <c r="G8" s="20"/>
    </row>
    <row r="9" spans="1:14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4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4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4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4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4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4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4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43899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27" t="s">
        <v>90</v>
      </c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7" t="s">
        <v>50</v>
      </c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49</v>
      </c>
      <c r="L27" s="7" t="s">
        <v>48</v>
      </c>
      <c r="M27" s="7" t="s">
        <v>28</v>
      </c>
      <c r="O27" s="1" t="s">
        <v>91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>
        <v>16</v>
      </c>
      <c r="B28" s="39">
        <v>0.04</v>
      </c>
      <c r="C28" s="14">
        <v>1.96</v>
      </c>
      <c r="D28" s="45">
        <v>5602.3</v>
      </c>
      <c r="E28" s="45">
        <v>3261.6</v>
      </c>
      <c r="F28" s="36">
        <v>0.36736111111111108</v>
      </c>
      <c r="G28" s="36">
        <v>0.53472222222222221</v>
      </c>
      <c r="H28" s="45">
        <v>5577.3</v>
      </c>
      <c r="I28" s="45">
        <v>3246.9</v>
      </c>
      <c r="J28" s="45">
        <v>66.2</v>
      </c>
      <c r="K28" s="56">
        <f>(H28-I28)/(0.998)</f>
        <v>2335.0701402805612</v>
      </c>
      <c r="L28" s="56">
        <f>(((D28-E28)/0.998)-K28)</f>
        <v>10.320641282565248</v>
      </c>
      <c r="M28" s="47">
        <f t="shared" ref="M28:M42" si="0">H28-D28</f>
        <v>-25</v>
      </c>
      <c r="N28" s="37">
        <v>43913</v>
      </c>
      <c r="O28" s="1">
        <f>D28/K28</f>
        <v>2.3991998798489531</v>
      </c>
      <c r="P28" s="52">
        <v>65.7</v>
      </c>
      <c r="Q28" s="52">
        <v>73.400000000000006</v>
      </c>
      <c r="R28" s="1">
        <v>24.06</v>
      </c>
    </row>
    <row r="29" spans="1:18" ht="46.5" customHeight="1" x14ac:dyDescent="0.2">
      <c r="A29" s="18">
        <v>17</v>
      </c>
      <c r="B29" s="39">
        <v>0.02</v>
      </c>
      <c r="C29" s="14">
        <v>1.96</v>
      </c>
      <c r="D29" s="45">
        <v>5632.8</v>
      </c>
      <c r="E29" s="45">
        <v>3274.3</v>
      </c>
      <c r="F29" s="36">
        <v>0.53749999999999998</v>
      </c>
      <c r="G29" s="36">
        <v>0.20416666666666669</v>
      </c>
      <c r="H29" s="45">
        <v>5616.7</v>
      </c>
      <c r="I29" s="45">
        <v>3265</v>
      </c>
      <c r="J29" s="45">
        <v>67.099999999999994</v>
      </c>
      <c r="K29" s="56">
        <f t="shared" ref="K29:K42" si="1">(H29-I29)/(0.998)</f>
        <v>2356.4128256513022</v>
      </c>
      <c r="L29" s="56">
        <f t="shared" ref="L29:L42" si="2">(((D29-E29)/0.998)-K29)</f>
        <v>6.8136272545093561</v>
      </c>
      <c r="M29" s="47">
        <f t="shared" si="0"/>
        <v>-16.100000000000364</v>
      </c>
      <c r="N29" s="37">
        <v>43913</v>
      </c>
      <c r="O29" s="1">
        <f t="shared" ref="O29:O42" si="3">D29/K29</f>
        <v>2.3904130628906755</v>
      </c>
      <c r="P29" s="52">
        <v>65.7</v>
      </c>
      <c r="Q29" s="52">
        <v>73.400000000000006</v>
      </c>
      <c r="R29" s="1">
        <v>24.06</v>
      </c>
    </row>
    <row r="30" spans="1:18" ht="46.5" customHeight="1" x14ac:dyDescent="0.2">
      <c r="A30" s="17">
        <v>18</v>
      </c>
      <c r="B30" s="39">
        <v>0.04</v>
      </c>
      <c r="C30" s="14">
        <v>1.96</v>
      </c>
      <c r="D30" s="45">
        <v>5590.4</v>
      </c>
      <c r="E30" s="45">
        <v>3253.7</v>
      </c>
      <c r="F30" s="36">
        <v>0.3743055555555555</v>
      </c>
      <c r="G30" s="36">
        <v>4.2361111111111106E-2</v>
      </c>
      <c r="H30" s="45">
        <v>5569.5</v>
      </c>
      <c r="I30" s="45">
        <v>3246.6</v>
      </c>
      <c r="J30" s="45">
        <v>67.599999999999994</v>
      </c>
      <c r="K30" s="56">
        <f t="shared" si="1"/>
        <v>2327.5551102204408</v>
      </c>
      <c r="L30" s="56">
        <f t="shared" si="2"/>
        <v>13.82765531062114</v>
      </c>
      <c r="M30" s="47">
        <f t="shared" si="0"/>
        <v>-20.899999999999636</v>
      </c>
      <c r="N30" s="37">
        <v>43914</v>
      </c>
      <c r="O30" s="1">
        <f t="shared" si="3"/>
        <v>2.4018335701063327</v>
      </c>
      <c r="P30" s="52">
        <v>66.2</v>
      </c>
      <c r="Q30" s="52">
        <v>73.400000000000006</v>
      </c>
      <c r="R30" s="1">
        <v>23.99</v>
      </c>
    </row>
    <row r="31" spans="1:18" ht="46.5" customHeight="1" x14ac:dyDescent="0.2">
      <c r="A31" s="18">
        <v>19</v>
      </c>
      <c r="B31" s="39">
        <v>0.25</v>
      </c>
      <c r="C31" s="14">
        <v>1.96</v>
      </c>
      <c r="D31" s="45">
        <v>5689.2</v>
      </c>
      <c r="E31" s="45">
        <v>3308.6</v>
      </c>
      <c r="F31" s="36">
        <v>0.375</v>
      </c>
      <c r="G31" s="36">
        <v>4.1666666666666664E-2</v>
      </c>
      <c r="H31" s="45">
        <v>5681.8</v>
      </c>
      <c r="I31" s="45">
        <v>3303.6</v>
      </c>
      <c r="J31" s="45">
        <v>67.8</v>
      </c>
      <c r="K31" s="56">
        <f>(H31-I31)/(0.998)</f>
        <v>2382.9659318637277</v>
      </c>
      <c r="L31" s="56">
        <f t="shared" si="2"/>
        <v>2.4048096192382218</v>
      </c>
      <c r="M31" s="47">
        <f>H31-D31</f>
        <v>-7.3999999999996362</v>
      </c>
      <c r="N31" s="37">
        <v>43915</v>
      </c>
      <c r="O31" s="1">
        <f t="shared" si="3"/>
        <v>2.3874449583718773</v>
      </c>
      <c r="P31" s="52">
        <v>66.2</v>
      </c>
      <c r="Q31" s="52">
        <v>75.2</v>
      </c>
      <c r="R31" s="1">
        <v>23.88</v>
      </c>
    </row>
    <row r="32" spans="1:18" ht="46.5" customHeight="1" x14ac:dyDescent="0.2">
      <c r="A32" s="17">
        <v>20</v>
      </c>
      <c r="B32" s="39">
        <v>0.25</v>
      </c>
      <c r="C32" s="14">
        <v>1.96</v>
      </c>
      <c r="D32" s="45">
        <v>5660.6</v>
      </c>
      <c r="E32" s="45">
        <v>3297.6</v>
      </c>
      <c r="F32" s="36">
        <v>4.3750000000000004E-2</v>
      </c>
      <c r="G32" s="36">
        <v>0.21041666666666667</v>
      </c>
      <c r="H32" s="45">
        <v>5657.3</v>
      </c>
      <c r="I32" s="45">
        <v>3295.3</v>
      </c>
      <c r="J32" s="45">
        <v>68</v>
      </c>
      <c r="K32" s="56">
        <f>(H32-I32)/(0.998)</f>
        <v>2366.7334669338679</v>
      </c>
      <c r="L32" s="56">
        <f t="shared" si="2"/>
        <v>1.0020040080162289</v>
      </c>
      <c r="M32" s="47">
        <f>H32-D32</f>
        <v>-3.3000000000001819</v>
      </c>
      <c r="N32" s="37">
        <v>43915</v>
      </c>
      <c r="O32" s="1">
        <f t="shared" si="3"/>
        <v>2.3917353090601186</v>
      </c>
      <c r="P32" s="52">
        <v>66.2</v>
      </c>
      <c r="Q32" s="52">
        <v>75.2</v>
      </c>
      <c r="R32" s="1">
        <v>23.88</v>
      </c>
    </row>
    <row r="33" spans="1:18" ht="46.5" customHeight="1" x14ac:dyDescent="0.2">
      <c r="A33" s="18">
        <v>21</v>
      </c>
      <c r="B33" s="39">
        <v>0.27</v>
      </c>
      <c r="C33" s="14">
        <v>1.96</v>
      </c>
      <c r="D33" s="45">
        <v>5727.7</v>
      </c>
      <c r="E33" s="45">
        <v>3332.8</v>
      </c>
      <c r="F33" s="36">
        <v>0.37847222222222227</v>
      </c>
      <c r="G33" s="36">
        <v>4.5138888888888888E-2</v>
      </c>
      <c r="H33" s="45">
        <v>5720.5</v>
      </c>
      <c r="I33" s="45">
        <v>3329.2</v>
      </c>
      <c r="J33" s="45">
        <v>68.2</v>
      </c>
      <c r="K33" s="56">
        <f t="shared" si="1"/>
        <v>2396.0921843687374</v>
      </c>
      <c r="L33" s="56">
        <f t="shared" si="2"/>
        <v>3.6072144288573327</v>
      </c>
      <c r="M33" s="47">
        <f t="shared" si="0"/>
        <v>-7.1999999999998181</v>
      </c>
      <c r="N33" s="37">
        <v>43916</v>
      </c>
      <c r="O33" s="1">
        <f t="shared" si="3"/>
        <v>2.3904339062434659</v>
      </c>
      <c r="P33" s="52">
        <v>65.099999999999994</v>
      </c>
      <c r="Q33" s="52">
        <v>74.7</v>
      </c>
      <c r="R33" s="1">
        <v>23.94</v>
      </c>
    </row>
    <row r="34" spans="1:18" ht="46.5" customHeight="1" x14ac:dyDescent="0.2">
      <c r="A34" s="17">
        <v>22</v>
      </c>
      <c r="B34" s="39">
        <v>0.5</v>
      </c>
      <c r="C34" s="14">
        <v>1.96</v>
      </c>
      <c r="D34" s="45">
        <v>5591.5</v>
      </c>
      <c r="E34" s="45">
        <v>3251.7</v>
      </c>
      <c r="F34" s="36">
        <v>4.7916666666666663E-2</v>
      </c>
      <c r="G34" s="36">
        <v>0.21458333333333335</v>
      </c>
      <c r="H34" s="45">
        <v>5590.8</v>
      </c>
      <c r="I34" s="45">
        <v>3248.6</v>
      </c>
      <c r="J34" s="45">
        <v>68.5</v>
      </c>
      <c r="K34" s="56">
        <f t="shared" si="1"/>
        <v>2346.8937875751508</v>
      </c>
      <c r="L34" s="56">
        <f t="shared" si="2"/>
        <v>-2.4048096192386765</v>
      </c>
      <c r="M34" s="47">
        <f t="shared" si="0"/>
        <v>-0.6999999999998181</v>
      </c>
      <c r="N34" s="37">
        <v>43916</v>
      </c>
      <c r="O34" s="1">
        <f t="shared" si="3"/>
        <v>2.382510887200068</v>
      </c>
      <c r="P34" s="52">
        <v>65.099999999999994</v>
      </c>
      <c r="Q34" s="52">
        <v>74.7</v>
      </c>
      <c r="R34" s="1">
        <v>23.94</v>
      </c>
    </row>
    <row r="35" spans="1:18" ht="46.5" customHeight="1" x14ac:dyDescent="0.2">
      <c r="A35" s="18">
        <v>23</v>
      </c>
      <c r="B35" s="39">
        <v>0.53</v>
      </c>
      <c r="C35" s="14">
        <v>1.96</v>
      </c>
      <c r="D35" s="45">
        <v>5715.9</v>
      </c>
      <c r="E35" s="45">
        <v>3335.2</v>
      </c>
      <c r="F35" s="36">
        <v>0.3756944444444445</v>
      </c>
      <c r="G35" s="36">
        <v>4.3055555555555562E-2</v>
      </c>
      <c r="H35" s="45">
        <v>5714.5</v>
      </c>
      <c r="I35" s="45">
        <v>3335</v>
      </c>
      <c r="J35" s="45">
        <v>68.7</v>
      </c>
      <c r="K35" s="56">
        <f t="shared" si="1"/>
        <v>2384.2685370741483</v>
      </c>
      <c r="L35" s="56">
        <f t="shared" si="2"/>
        <v>1.2024048096191109</v>
      </c>
      <c r="M35" s="47">
        <f t="shared" si="0"/>
        <v>-1.3999999999996362</v>
      </c>
      <c r="N35" s="37">
        <v>43917</v>
      </c>
      <c r="O35" s="1">
        <f t="shared" si="3"/>
        <v>2.3973390208026895</v>
      </c>
      <c r="P35" s="52">
        <v>65</v>
      </c>
      <c r="Q35" s="52">
        <v>74.3</v>
      </c>
      <c r="R35" s="1">
        <v>23.85</v>
      </c>
    </row>
    <row r="36" spans="1:18" s="6" customFormat="1" ht="46.5" customHeight="1" x14ac:dyDescent="0.2">
      <c r="A36" s="17">
        <v>24</v>
      </c>
      <c r="B36" s="39">
        <v>0.51</v>
      </c>
      <c r="C36" s="14">
        <v>1.96</v>
      </c>
      <c r="D36" s="58">
        <v>5619.6</v>
      </c>
      <c r="E36" s="58">
        <v>3279.8</v>
      </c>
      <c r="F36" s="42">
        <v>4.9305555555555554E-2</v>
      </c>
      <c r="G36" s="42">
        <v>0.21666666666666667</v>
      </c>
      <c r="H36" s="58">
        <v>5618.2</v>
      </c>
      <c r="I36" s="58">
        <v>3279.2</v>
      </c>
      <c r="J36" s="58">
        <v>68.900000000000006</v>
      </c>
      <c r="K36" s="57">
        <f t="shared" si="1"/>
        <v>2343.6873747494992</v>
      </c>
      <c r="L36" s="57">
        <f t="shared" si="2"/>
        <v>0.80160320641289218</v>
      </c>
      <c r="M36" s="59">
        <f t="shared" si="0"/>
        <v>-1.4000000000005457</v>
      </c>
      <c r="N36" s="44">
        <v>43917</v>
      </c>
      <c r="O36" s="1">
        <f t="shared" si="3"/>
        <v>2.3977600684053013</v>
      </c>
      <c r="P36" s="52">
        <v>65</v>
      </c>
      <c r="Q36" s="52">
        <v>74.3</v>
      </c>
      <c r="R36" s="1">
        <v>23.85</v>
      </c>
    </row>
    <row r="37" spans="1:18" ht="46.5" customHeight="1" x14ac:dyDescent="0.2">
      <c r="A37" s="18">
        <v>25</v>
      </c>
      <c r="B37" s="39">
        <v>1.02</v>
      </c>
      <c r="C37" s="14">
        <v>1.96</v>
      </c>
      <c r="D37" s="45">
        <v>5732.2</v>
      </c>
      <c r="E37" s="45">
        <v>3340.5</v>
      </c>
      <c r="F37" s="36">
        <v>0.3756944444444445</v>
      </c>
      <c r="G37" s="36">
        <v>4.2361111111111106E-2</v>
      </c>
      <c r="H37" s="45">
        <v>5730</v>
      </c>
      <c r="I37" s="45">
        <v>3339.9</v>
      </c>
      <c r="J37" s="45">
        <v>66.400000000000006</v>
      </c>
      <c r="K37" s="56">
        <f t="shared" si="1"/>
        <v>2394.8897795591183</v>
      </c>
      <c r="L37" s="56">
        <f t="shared" si="2"/>
        <v>1.6032064128253296</v>
      </c>
      <c r="M37" s="47">
        <f t="shared" si="0"/>
        <v>-2.1999999999998181</v>
      </c>
      <c r="N37" s="37">
        <v>43920</v>
      </c>
      <c r="O37" s="1">
        <f t="shared" si="3"/>
        <v>2.3935130747667461</v>
      </c>
      <c r="P37" s="52">
        <v>64</v>
      </c>
      <c r="Q37" s="52">
        <v>73.8</v>
      </c>
      <c r="R37" s="1">
        <v>24.06</v>
      </c>
    </row>
    <row r="38" spans="1:18" ht="46.5" customHeight="1" x14ac:dyDescent="0.2">
      <c r="A38" s="17">
        <v>26</v>
      </c>
      <c r="B38" s="39">
        <v>1</v>
      </c>
      <c r="C38" s="14">
        <v>1.96</v>
      </c>
      <c r="D38" s="45">
        <v>5721</v>
      </c>
      <c r="E38" s="45">
        <v>3335.3</v>
      </c>
      <c r="F38" s="36">
        <v>4.7916666666666663E-2</v>
      </c>
      <c r="G38" s="36">
        <v>0.21458333333333335</v>
      </c>
      <c r="H38" s="45">
        <v>5720.4</v>
      </c>
      <c r="I38" s="45">
        <v>3336.8</v>
      </c>
      <c r="J38" s="45">
        <v>67.099999999999994</v>
      </c>
      <c r="K38" s="56">
        <f t="shared" si="1"/>
        <v>2388.3767535070133</v>
      </c>
      <c r="L38" s="57">
        <f t="shared" si="2"/>
        <v>2.1042084168343536</v>
      </c>
      <c r="M38" s="47">
        <f t="shared" si="0"/>
        <v>-0.6000000000003638</v>
      </c>
      <c r="N38" s="37">
        <v>43920</v>
      </c>
      <c r="O38" s="1">
        <f t="shared" si="3"/>
        <v>2.3953507299882539</v>
      </c>
      <c r="P38" s="52">
        <v>64</v>
      </c>
      <c r="Q38" s="52">
        <v>73.8</v>
      </c>
      <c r="R38" s="1">
        <v>24.06</v>
      </c>
    </row>
    <row r="39" spans="1:18" ht="46.5" customHeight="1" x14ac:dyDescent="0.2">
      <c r="A39" s="18">
        <v>27</v>
      </c>
      <c r="B39" s="39">
        <v>1.02</v>
      </c>
      <c r="C39" s="14">
        <v>1.96</v>
      </c>
      <c r="D39" s="45">
        <v>5733.2</v>
      </c>
      <c r="E39" s="45">
        <v>3345.4</v>
      </c>
      <c r="F39" s="36">
        <v>4.1666666666666664E-2</v>
      </c>
      <c r="G39" s="36">
        <v>0.20833333333333334</v>
      </c>
      <c r="H39" s="45">
        <v>5732.9</v>
      </c>
      <c r="I39" s="45">
        <v>3345.3</v>
      </c>
      <c r="J39" s="45">
        <v>67.5</v>
      </c>
      <c r="K39" s="56">
        <f t="shared" si="1"/>
        <v>2392.3847695390778</v>
      </c>
      <c r="L39" s="56">
        <f t="shared" si="2"/>
        <v>0.20040080160333673</v>
      </c>
      <c r="M39" s="47">
        <f t="shared" si="0"/>
        <v>-0.3000000000001819</v>
      </c>
      <c r="N39" s="37">
        <v>43921</v>
      </c>
      <c r="O39" s="1">
        <f t="shared" si="3"/>
        <v>2.3964372591723908</v>
      </c>
      <c r="P39" s="52">
        <v>64.400000000000006</v>
      </c>
      <c r="Q39" s="52">
        <v>73.599999999999994</v>
      </c>
      <c r="R39" s="1">
        <v>24.06</v>
      </c>
    </row>
    <row r="40" spans="1:18" ht="46.5" customHeight="1" x14ac:dyDescent="0.2">
      <c r="A40" s="17">
        <v>28</v>
      </c>
      <c r="B40" s="40">
        <v>2.11</v>
      </c>
      <c r="C40" s="14">
        <v>1.96</v>
      </c>
      <c r="D40" s="45">
        <v>5645.3</v>
      </c>
      <c r="E40" s="45">
        <v>3295.8</v>
      </c>
      <c r="F40" s="36">
        <v>0.37986111111111115</v>
      </c>
      <c r="G40" s="36">
        <v>4.6527777777777779E-2</v>
      </c>
      <c r="H40" s="45">
        <v>5641</v>
      </c>
      <c r="I40" s="45">
        <v>3292.7</v>
      </c>
      <c r="J40" s="45">
        <v>68</v>
      </c>
      <c r="K40" s="56">
        <f t="shared" si="1"/>
        <v>2353.0060120240482</v>
      </c>
      <c r="L40" s="56">
        <f t="shared" si="2"/>
        <v>1.2024048096191109</v>
      </c>
      <c r="M40" s="47">
        <f t="shared" si="0"/>
        <v>-4.3000000000001819</v>
      </c>
      <c r="N40" s="37">
        <v>43922</v>
      </c>
      <c r="O40" s="1">
        <f t="shared" si="3"/>
        <v>2.39918639015458</v>
      </c>
      <c r="P40" s="52">
        <v>65.099999999999994</v>
      </c>
      <c r="Q40" s="52">
        <v>74.5</v>
      </c>
      <c r="R40" s="1">
        <v>23.89</v>
      </c>
    </row>
    <row r="41" spans="1:18" ht="46.5" customHeight="1" x14ac:dyDescent="0.2">
      <c r="A41" s="18">
        <v>29</v>
      </c>
      <c r="B41" s="39">
        <v>2.04</v>
      </c>
      <c r="C41" s="14">
        <v>1.96</v>
      </c>
      <c r="D41" s="45">
        <v>5705.5</v>
      </c>
      <c r="E41" s="45">
        <v>3326.4</v>
      </c>
      <c r="F41" s="36">
        <v>4.9999999999999996E-2</v>
      </c>
      <c r="G41" s="36">
        <v>0.21666666666666667</v>
      </c>
      <c r="H41" s="45">
        <v>5704.4</v>
      </c>
      <c r="I41" s="45">
        <v>3326.1</v>
      </c>
      <c r="J41" s="45">
        <v>68</v>
      </c>
      <c r="K41" s="56">
        <f t="shared" si="1"/>
        <v>2383.0661322645287</v>
      </c>
      <c r="L41" s="56">
        <f t="shared" si="2"/>
        <v>0.80160320641289218</v>
      </c>
      <c r="M41" s="47">
        <f t="shared" si="0"/>
        <v>-1.1000000000003638</v>
      </c>
      <c r="N41" s="37">
        <v>43922</v>
      </c>
      <c r="O41" s="1">
        <f t="shared" si="3"/>
        <v>2.3941845015347099</v>
      </c>
      <c r="P41" s="52">
        <v>65.099999999999994</v>
      </c>
      <c r="Q41" s="52">
        <v>74.5</v>
      </c>
      <c r="R41" s="1">
        <v>23.89</v>
      </c>
    </row>
    <row r="42" spans="1:18" ht="46.5" customHeight="1" x14ac:dyDescent="0.2">
      <c r="A42" s="17">
        <v>30</v>
      </c>
      <c r="B42" s="39">
        <v>2.1</v>
      </c>
      <c r="C42" s="14">
        <v>1.96</v>
      </c>
      <c r="D42" s="45">
        <v>5698.1</v>
      </c>
      <c r="E42" s="45">
        <v>3324.6</v>
      </c>
      <c r="F42" s="36">
        <v>0.39305555555555555</v>
      </c>
      <c r="G42" s="36">
        <v>6.0416666666666667E-2</v>
      </c>
      <c r="H42" s="45">
        <v>5695.9</v>
      </c>
      <c r="I42" s="45">
        <v>3322.4</v>
      </c>
      <c r="J42" s="45">
        <v>68.400000000000006</v>
      </c>
      <c r="K42" s="56">
        <f t="shared" si="1"/>
        <v>2378.2565130260518</v>
      </c>
      <c r="L42" s="56">
        <f t="shared" si="2"/>
        <v>9.0949470177292824E-13</v>
      </c>
      <c r="M42" s="47">
        <f t="shared" si="0"/>
        <v>-2.2000000000007276</v>
      </c>
      <c r="N42" s="37">
        <v>43923</v>
      </c>
      <c r="O42" s="1">
        <f t="shared" si="3"/>
        <v>2.3959148093532763</v>
      </c>
      <c r="P42" s="52">
        <v>65.8</v>
      </c>
      <c r="Q42" s="52">
        <v>75.2</v>
      </c>
      <c r="R42" s="1">
        <v>23.96</v>
      </c>
    </row>
  </sheetData>
  <mergeCells count="3">
    <mergeCell ref="A1:N1"/>
    <mergeCell ref="A2:J2"/>
    <mergeCell ref="B26:I26"/>
  </mergeCells>
  <pageMargins left="0.37" right="0.28000000000000003" top="0.61" bottom="0.72" header="0.49" footer="0.5"/>
  <pageSetup scale="55" orientation="landscape" r:id="rId1"/>
  <headerFooter alignWithMargins="0">
    <oddFooter>&amp;R&amp;Z&amp;F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E555-B10B-46DD-9A9A-5224055DAD13}">
  <sheetPr>
    <pageSetUpPr fitToPage="1"/>
  </sheetPr>
  <dimension ref="A1:R43"/>
  <sheetViews>
    <sheetView view="pageBreakPreview" topLeftCell="A10" zoomScale="75" zoomScaleNormal="75" zoomScaleSheetLayoutView="75" workbookViewId="0">
      <selection activeCell="M37" sqref="M37"/>
    </sheetView>
  </sheetViews>
  <sheetFormatPr defaultColWidth="9.140625" defaultRowHeight="15" x14ac:dyDescent="0.2"/>
  <cols>
    <col min="1" max="1" width="11.8554687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6384" width="9.140625" style="1"/>
  </cols>
  <sheetData>
    <row r="1" spans="1:14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</row>
    <row r="4" spans="1:14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57</v>
      </c>
      <c r="L4" s="29"/>
    </row>
    <row r="5" spans="1:14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4" x14ac:dyDescent="0.2">
      <c r="C6" s="8"/>
      <c r="D6" s="8"/>
      <c r="E6" s="6"/>
      <c r="F6" s="6"/>
      <c r="G6" s="6"/>
      <c r="H6" s="6"/>
      <c r="I6" s="15"/>
      <c r="J6" s="9"/>
    </row>
    <row r="7" spans="1:14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4" ht="18" x14ac:dyDescent="0.25">
      <c r="A8" s="20"/>
      <c r="B8" s="20"/>
      <c r="C8" s="20"/>
      <c r="D8" s="20"/>
      <c r="E8" s="20"/>
      <c r="F8" s="20"/>
      <c r="G8" s="20"/>
    </row>
    <row r="9" spans="1:14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4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4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4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4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4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4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4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43963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27" t="s">
        <v>89</v>
      </c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7" t="s">
        <v>50</v>
      </c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49</v>
      </c>
      <c r="L27" s="7" t="s">
        <v>48</v>
      </c>
      <c r="M27" s="7" t="s">
        <v>28</v>
      </c>
      <c r="O27" s="1" t="s">
        <v>91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>
        <v>61</v>
      </c>
      <c r="B28" s="39">
        <v>0</v>
      </c>
      <c r="C28" s="14">
        <v>1.96</v>
      </c>
      <c r="D28" s="45">
        <v>5588.9</v>
      </c>
      <c r="E28" s="45">
        <v>3252</v>
      </c>
      <c r="F28" s="36">
        <v>0.38194444444444442</v>
      </c>
      <c r="G28" s="36">
        <v>4.8611111111111112E-2</v>
      </c>
      <c r="H28" s="45">
        <v>5554.9</v>
      </c>
      <c r="I28" s="45">
        <v>3229.1</v>
      </c>
      <c r="J28" s="45">
        <v>69.3</v>
      </c>
      <c r="K28" s="56">
        <f>(H28-I28)/(0.998)</f>
        <v>2330.4609218436872</v>
      </c>
      <c r="L28" s="56">
        <f>(((D28-E28)/0.998)-K28)</f>
        <v>11.122244488977685</v>
      </c>
      <c r="M28" s="47">
        <f t="shared" ref="M28:M42" si="0">H28-D28</f>
        <v>-34</v>
      </c>
      <c r="N28" s="37">
        <v>43977</v>
      </c>
      <c r="O28" s="1">
        <f>D28/K28</f>
        <v>2.3981951156591279</v>
      </c>
      <c r="P28" s="52">
        <v>67.5</v>
      </c>
      <c r="Q28" s="52">
        <v>74.5</v>
      </c>
      <c r="R28" s="54">
        <v>24.16</v>
      </c>
    </row>
    <row r="29" spans="1:18" ht="46.5" customHeight="1" x14ac:dyDescent="0.2">
      <c r="A29" s="18">
        <v>62</v>
      </c>
      <c r="B29" s="39">
        <v>0</v>
      </c>
      <c r="C29" s="14">
        <v>1.96</v>
      </c>
      <c r="D29" s="45">
        <v>5719.1</v>
      </c>
      <c r="E29" s="45">
        <v>3329</v>
      </c>
      <c r="F29" s="36">
        <v>4.9999999999999996E-2</v>
      </c>
      <c r="G29" s="36">
        <v>0.21666666666666667</v>
      </c>
      <c r="H29" s="45">
        <v>5671.4</v>
      </c>
      <c r="I29" s="45">
        <v>3301.9</v>
      </c>
      <c r="J29" s="45">
        <v>69.099999999999994</v>
      </c>
      <c r="K29" s="56">
        <f t="shared" ref="K29:K42" si="1">(H29-I29)/(0.998)</f>
        <v>2374.2484969939874</v>
      </c>
      <c r="L29" s="56">
        <f t="shared" ref="L29:L42" si="2">(((D29-E29)/0.998)-K29)</f>
        <v>20.641282565131405</v>
      </c>
      <c r="M29" s="47">
        <f t="shared" si="0"/>
        <v>-47.700000000000728</v>
      </c>
      <c r="N29" s="37">
        <v>43977</v>
      </c>
      <c r="O29" s="1">
        <f t="shared" ref="O29:O42" si="3">D29/K29</f>
        <v>2.4088043047056349</v>
      </c>
      <c r="P29" s="52">
        <v>67.5</v>
      </c>
      <c r="Q29" s="52">
        <v>74.5</v>
      </c>
      <c r="R29" s="54">
        <v>24.16</v>
      </c>
    </row>
    <row r="30" spans="1:18" ht="46.5" customHeight="1" x14ac:dyDescent="0.2">
      <c r="A30" s="17">
        <v>63</v>
      </c>
      <c r="B30" s="39">
        <v>0</v>
      </c>
      <c r="C30" s="14">
        <v>1.96</v>
      </c>
      <c r="D30" s="45">
        <v>5614.2</v>
      </c>
      <c r="E30" s="45">
        <v>3266.6</v>
      </c>
      <c r="F30" s="36">
        <v>0.36805555555555558</v>
      </c>
      <c r="G30" s="36">
        <v>0.53472222222222221</v>
      </c>
      <c r="H30" s="45">
        <v>5570.7</v>
      </c>
      <c r="I30" s="45">
        <v>3241.6</v>
      </c>
      <c r="J30" s="45">
        <v>69.3</v>
      </c>
      <c r="K30" s="56">
        <f t="shared" si="1"/>
        <v>2333.7675350701402</v>
      </c>
      <c r="L30" s="56">
        <f t="shared" si="2"/>
        <v>18.537074148296597</v>
      </c>
      <c r="M30" s="47">
        <f t="shared" si="0"/>
        <v>-43.5</v>
      </c>
      <c r="N30" s="37">
        <v>43978</v>
      </c>
      <c r="O30" s="1">
        <f t="shared" si="3"/>
        <v>2.4056380576188228</v>
      </c>
      <c r="P30" s="52">
        <v>67.599999999999994</v>
      </c>
      <c r="Q30" s="52">
        <v>72.5</v>
      </c>
      <c r="R30" s="54">
        <v>24.12</v>
      </c>
    </row>
    <row r="31" spans="1:18" ht="46.5" customHeight="1" x14ac:dyDescent="0.2">
      <c r="A31" s="18">
        <v>64</v>
      </c>
      <c r="B31" s="39">
        <v>0.26</v>
      </c>
      <c r="C31" s="14">
        <v>1.96</v>
      </c>
      <c r="D31" s="45">
        <v>5556.5</v>
      </c>
      <c r="E31" s="45">
        <v>3224.3</v>
      </c>
      <c r="F31" s="36">
        <v>0.53541666666666665</v>
      </c>
      <c r="G31" s="36">
        <v>0.20138888888888887</v>
      </c>
      <c r="H31" s="45">
        <v>5551.7</v>
      </c>
      <c r="I31" s="45">
        <v>3222.5</v>
      </c>
      <c r="J31" s="45">
        <v>69.099999999999994</v>
      </c>
      <c r="K31" s="56">
        <f>(H31-I31)/(0.998)</f>
        <v>2333.8677354709416</v>
      </c>
      <c r="L31" s="56">
        <f t="shared" si="2"/>
        <v>3.006012024048232</v>
      </c>
      <c r="M31" s="47">
        <f t="shared" si="0"/>
        <v>-4.8000000000001819</v>
      </c>
      <c r="N31" s="37">
        <v>43978</v>
      </c>
      <c r="O31" s="1">
        <f t="shared" si="3"/>
        <v>2.3808118667353599</v>
      </c>
      <c r="P31" s="52">
        <v>67.599999999999994</v>
      </c>
      <c r="Q31" s="52">
        <v>72.5</v>
      </c>
      <c r="R31" s="54">
        <v>24.12</v>
      </c>
    </row>
    <row r="32" spans="1:18" ht="46.5" customHeight="1" x14ac:dyDescent="0.2">
      <c r="A32" s="17">
        <v>65</v>
      </c>
      <c r="B32" s="39">
        <v>0.26</v>
      </c>
      <c r="C32" s="14">
        <v>1.96</v>
      </c>
      <c r="D32" s="45">
        <v>5529.1</v>
      </c>
      <c r="E32" s="45">
        <v>3221.1</v>
      </c>
      <c r="F32" s="36">
        <v>0.35000000000000003</v>
      </c>
      <c r="G32" s="36">
        <v>0.51666666666666672</v>
      </c>
      <c r="H32" s="45">
        <v>5514.7</v>
      </c>
      <c r="I32" s="45">
        <v>3214</v>
      </c>
      <c r="J32" s="45">
        <v>70</v>
      </c>
      <c r="K32" s="56">
        <f>(H32-I32)/(0.998)</f>
        <v>2305.310621242485</v>
      </c>
      <c r="L32" s="56">
        <f t="shared" si="2"/>
        <v>7.3146292585174706</v>
      </c>
      <c r="M32" s="47">
        <f t="shared" si="0"/>
        <v>-14.400000000000546</v>
      </c>
      <c r="N32" s="37">
        <v>43979</v>
      </c>
      <c r="O32" s="1">
        <f t="shared" si="3"/>
        <v>2.3984186551918985</v>
      </c>
      <c r="P32" s="52">
        <v>68</v>
      </c>
      <c r="Q32" s="52">
        <v>75.2</v>
      </c>
      <c r="R32" s="54">
        <v>24.29</v>
      </c>
    </row>
    <row r="33" spans="1:18" ht="46.5" customHeight="1" x14ac:dyDescent="0.2">
      <c r="A33" s="18">
        <v>66</v>
      </c>
      <c r="B33" s="39">
        <v>0.25</v>
      </c>
      <c r="C33" s="14">
        <v>1.96</v>
      </c>
      <c r="D33" s="45">
        <v>5552.4</v>
      </c>
      <c r="E33" s="45">
        <v>3228.2</v>
      </c>
      <c r="F33" s="36">
        <v>0.51874999999999993</v>
      </c>
      <c r="G33" s="36">
        <v>0.18541666666666667</v>
      </c>
      <c r="H33" s="45">
        <v>5539.4</v>
      </c>
      <c r="I33" s="45">
        <v>3223.2</v>
      </c>
      <c r="J33" s="45">
        <v>70.2</v>
      </c>
      <c r="K33" s="56">
        <f t="shared" si="1"/>
        <v>2320.8416833667334</v>
      </c>
      <c r="L33" s="56">
        <f t="shared" si="2"/>
        <v>8.0160320641280123</v>
      </c>
      <c r="M33" s="47">
        <f t="shared" si="0"/>
        <v>-13</v>
      </c>
      <c r="N33" s="37">
        <v>43979</v>
      </c>
      <c r="O33" s="1">
        <f t="shared" si="3"/>
        <v>2.392407909506951</v>
      </c>
      <c r="P33" s="52">
        <v>68</v>
      </c>
      <c r="Q33" s="52">
        <v>75.2</v>
      </c>
      <c r="R33" s="54">
        <v>24.29</v>
      </c>
    </row>
    <row r="34" spans="1:18" ht="46.5" customHeight="1" x14ac:dyDescent="0.2">
      <c r="A34" s="17">
        <v>67</v>
      </c>
      <c r="B34" s="39">
        <v>0.51</v>
      </c>
      <c r="C34" s="14">
        <v>1.96</v>
      </c>
      <c r="D34" s="45">
        <v>5549.1</v>
      </c>
      <c r="E34" s="45">
        <v>3238.3</v>
      </c>
      <c r="F34" s="36">
        <v>0.36736111111111108</v>
      </c>
      <c r="G34" s="36">
        <v>0.53402777777777777</v>
      </c>
      <c r="H34" s="45">
        <v>5546.6</v>
      </c>
      <c r="I34" s="45">
        <v>3236.5</v>
      </c>
      <c r="J34" s="45">
        <v>69.8</v>
      </c>
      <c r="K34" s="56">
        <f t="shared" si="1"/>
        <v>2314.7294589178359</v>
      </c>
      <c r="L34" s="56">
        <f t="shared" si="2"/>
        <v>0.70140280561099644</v>
      </c>
      <c r="M34" s="47">
        <f t="shared" si="0"/>
        <v>-2.5</v>
      </c>
      <c r="N34" s="37">
        <v>43980</v>
      </c>
      <c r="O34" s="1">
        <f t="shared" si="3"/>
        <v>2.3972995974200249</v>
      </c>
      <c r="P34" s="52">
        <v>69.099999999999994</v>
      </c>
      <c r="Q34" s="52">
        <v>75.400000000000006</v>
      </c>
      <c r="R34" s="54">
        <v>24.26</v>
      </c>
    </row>
    <row r="35" spans="1:18" ht="46.5" customHeight="1" x14ac:dyDescent="0.2">
      <c r="A35" s="18">
        <v>68</v>
      </c>
      <c r="B35" s="39">
        <v>0.5</v>
      </c>
      <c r="C35" s="14">
        <v>1.96</v>
      </c>
      <c r="D35" s="45">
        <v>5506.4</v>
      </c>
      <c r="E35" s="45">
        <v>3198.8</v>
      </c>
      <c r="F35" s="36">
        <v>0.53541666666666665</v>
      </c>
      <c r="G35" s="36">
        <v>0.20277777777777781</v>
      </c>
      <c r="H35" s="45">
        <v>5503.7</v>
      </c>
      <c r="I35" s="45">
        <v>3198.1</v>
      </c>
      <c r="J35" s="45">
        <v>69.8</v>
      </c>
      <c r="K35" s="56">
        <f t="shared" si="1"/>
        <v>2310.2204408817634</v>
      </c>
      <c r="L35" s="56">
        <f t="shared" si="2"/>
        <v>2.0040080160315483</v>
      </c>
      <c r="M35" s="47">
        <f t="shared" si="0"/>
        <v>-2.6999999999998181</v>
      </c>
      <c r="N35" s="37">
        <v>43980</v>
      </c>
      <c r="O35" s="1">
        <f t="shared" si="3"/>
        <v>2.3834954892435807</v>
      </c>
      <c r="P35" s="52">
        <v>69.099999999999994</v>
      </c>
      <c r="Q35" s="52">
        <v>75.400000000000006</v>
      </c>
      <c r="R35" s="54">
        <v>24.26</v>
      </c>
    </row>
    <row r="36" spans="1:18" s="6" customFormat="1" ht="46.5" customHeight="1" x14ac:dyDescent="0.2">
      <c r="A36" s="17">
        <v>69</v>
      </c>
      <c r="B36" s="39">
        <v>0.52</v>
      </c>
      <c r="C36" s="14">
        <v>1.96</v>
      </c>
      <c r="D36" s="58">
        <v>5676.3</v>
      </c>
      <c r="E36" s="58">
        <v>3304.3</v>
      </c>
      <c r="F36" s="42">
        <v>0.37222222222222223</v>
      </c>
      <c r="G36" s="42">
        <v>0.5395833333333333</v>
      </c>
      <c r="H36" s="58">
        <v>5672.9</v>
      </c>
      <c r="I36" s="58">
        <v>3300.6</v>
      </c>
      <c r="J36" s="58">
        <v>70.900000000000006</v>
      </c>
      <c r="K36" s="57">
        <f t="shared" si="1"/>
        <v>2377.0541082164327</v>
      </c>
      <c r="L36" s="56">
        <f t="shared" si="2"/>
        <v>-0.30060120240477772</v>
      </c>
      <c r="M36" s="47">
        <f t="shared" si="0"/>
        <v>-3.4000000000005457</v>
      </c>
      <c r="N36" s="44">
        <v>43983</v>
      </c>
      <c r="O36" s="1">
        <f t="shared" si="3"/>
        <v>2.3879557391560935</v>
      </c>
      <c r="P36" s="53">
        <v>68.7</v>
      </c>
      <c r="Q36" s="53">
        <v>74.7</v>
      </c>
      <c r="R36" s="55">
        <v>24.14</v>
      </c>
    </row>
    <row r="37" spans="1:18" ht="46.5" customHeight="1" x14ac:dyDescent="0.2">
      <c r="A37" s="18">
        <v>70</v>
      </c>
      <c r="B37" s="39">
        <v>1</v>
      </c>
      <c r="C37" s="14">
        <v>1.96</v>
      </c>
      <c r="D37" s="45">
        <v>5566.8</v>
      </c>
      <c r="E37" s="45">
        <v>3252.4</v>
      </c>
      <c r="F37" s="36">
        <v>0.54097222222222219</v>
      </c>
      <c r="G37" s="36">
        <v>0.2076388888888889</v>
      </c>
      <c r="H37" s="45">
        <v>5566.6</v>
      </c>
      <c r="I37" s="45">
        <v>3252.4</v>
      </c>
      <c r="J37" s="45">
        <v>70.3</v>
      </c>
      <c r="K37" s="56">
        <f t="shared" si="1"/>
        <v>2318.8376753507018</v>
      </c>
      <c r="L37" s="56">
        <f t="shared" si="2"/>
        <v>0.20040080160288198</v>
      </c>
      <c r="M37" s="47">
        <f t="shared" si="0"/>
        <v>-0.1999999999998181</v>
      </c>
      <c r="N37" s="37">
        <v>43983</v>
      </c>
      <c r="O37" s="1">
        <f t="shared" si="3"/>
        <v>2.4006855068706243</v>
      </c>
      <c r="P37" s="53">
        <v>68.7</v>
      </c>
      <c r="Q37" s="53">
        <v>74.7</v>
      </c>
      <c r="R37" s="55">
        <v>24.14</v>
      </c>
    </row>
    <row r="38" spans="1:18" ht="46.5" customHeight="1" x14ac:dyDescent="0.2">
      <c r="A38" s="17">
        <v>71</v>
      </c>
      <c r="B38" s="39">
        <v>1.04</v>
      </c>
      <c r="C38" s="14">
        <v>1.96</v>
      </c>
      <c r="D38" s="45">
        <v>5634</v>
      </c>
      <c r="E38" s="45">
        <v>3290.3</v>
      </c>
      <c r="F38" s="36">
        <v>0.35138888888888892</v>
      </c>
      <c r="G38" s="36">
        <v>0.5180555555555556</v>
      </c>
      <c r="H38" s="45">
        <v>5632.2</v>
      </c>
      <c r="I38" s="45">
        <v>3292</v>
      </c>
      <c r="J38" s="45">
        <v>71.2</v>
      </c>
      <c r="K38" s="56">
        <f t="shared" si="1"/>
        <v>2344.8897795591179</v>
      </c>
      <c r="L38" s="56">
        <f t="shared" si="2"/>
        <v>3.5070140280563464</v>
      </c>
      <c r="M38" s="47">
        <f t="shared" si="0"/>
        <v>-1.8000000000001819</v>
      </c>
      <c r="N38" s="37">
        <v>43984</v>
      </c>
      <c r="O38" s="1">
        <f t="shared" si="3"/>
        <v>2.4026715665327751</v>
      </c>
      <c r="P38" s="52">
        <v>68.2</v>
      </c>
      <c r="Q38" s="52">
        <v>75.900000000000006</v>
      </c>
      <c r="R38" s="54">
        <v>24.16</v>
      </c>
    </row>
    <row r="39" spans="1:18" ht="46.5" customHeight="1" x14ac:dyDescent="0.2">
      <c r="A39" s="18">
        <v>72</v>
      </c>
      <c r="B39" s="39">
        <v>1.01</v>
      </c>
      <c r="C39" s="14">
        <v>1.96</v>
      </c>
      <c r="D39" s="45">
        <v>5719.9</v>
      </c>
      <c r="E39" s="45">
        <v>3334.4</v>
      </c>
      <c r="F39" s="36">
        <v>0.51944444444444449</v>
      </c>
      <c r="G39" s="36">
        <v>0.18611111111111112</v>
      </c>
      <c r="H39" s="45">
        <v>5719.4</v>
      </c>
      <c r="I39" s="45">
        <v>3336.6</v>
      </c>
      <c r="J39" s="45">
        <v>70.900000000000006</v>
      </c>
      <c r="K39" s="56">
        <f t="shared" si="1"/>
        <v>2387.5751503006009</v>
      </c>
      <c r="L39" s="56">
        <f t="shared" si="2"/>
        <v>2.7054108216429995</v>
      </c>
      <c r="M39" s="47">
        <f t="shared" si="0"/>
        <v>-0.5</v>
      </c>
      <c r="N39" s="37">
        <v>43984</v>
      </c>
      <c r="O39" s="1">
        <f t="shared" si="3"/>
        <v>2.3956942252811819</v>
      </c>
      <c r="P39" s="52">
        <v>68.2</v>
      </c>
      <c r="Q39" s="52">
        <v>75.900000000000006</v>
      </c>
      <c r="R39" s="54">
        <v>24.16</v>
      </c>
    </row>
    <row r="40" spans="1:18" ht="46.5" customHeight="1" x14ac:dyDescent="0.2">
      <c r="A40" s="17">
        <v>73</v>
      </c>
      <c r="B40" s="40">
        <v>2.0099999999999998</v>
      </c>
      <c r="C40" s="14">
        <v>1.96</v>
      </c>
      <c r="D40" s="45">
        <v>5568.9</v>
      </c>
      <c r="E40" s="45">
        <v>3250.9</v>
      </c>
      <c r="F40" s="36">
        <v>0.37777777777777777</v>
      </c>
      <c r="G40" s="36">
        <v>4.5833333333333337E-2</v>
      </c>
      <c r="H40" s="45">
        <v>5568.2</v>
      </c>
      <c r="I40" s="45">
        <v>3251.1</v>
      </c>
      <c r="J40" s="45">
        <v>71.599999999999994</v>
      </c>
      <c r="K40" s="56">
        <f t="shared" si="1"/>
        <v>2321.7434869739477</v>
      </c>
      <c r="L40" s="56">
        <f t="shared" si="2"/>
        <v>0.90180360721433317</v>
      </c>
      <c r="M40" s="47">
        <f t="shared" si="0"/>
        <v>-0.6999999999998181</v>
      </c>
      <c r="N40" s="37">
        <v>43985</v>
      </c>
      <c r="O40" s="1">
        <f t="shared" si="3"/>
        <v>2.3985853869060465</v>
      </c>
      <c r="P40" s="52">
        <v>68.2</v>
      </c>
      <c r="Q40" s="52">
        <v>75.400000000000006</v>
      </c>
      <c r="R40" s="54">
        <v>24.2</v>
      </c>
    </row>
    <row r="41" spans="1:18" ht="46.5" customHeight="1" x14ac:dyDescent="0.2">
      <c r="A41" s="18">
        <v>74</v>
      </c>
      <c r="B41" s="39">
        <v>2.0099999999999998</v>
      </c>
      <c r="C41" s="14">
        <v>1.96</v>
      </c>
      <c r="D41" s="45">
        <v>5628.6</v>
      </c>
      <c r="E41" s="45">
        <v>3280.6</v>
      </c>
      <c r="F41" s="36">
        <v>4.9999999999999996E-2</v>
      </c>
      <c r="G41" s="36">
        <v>0.21736111111111112</v>
      </c>
      <c r="H41" s="45">
        <v>5627.9</v>
      </c>
      <c r="I41" s="45">
        <v>3280.1</v>
      </c>
      <c r="J41" s="45">
        <v>71.2</v>
      </c>
      <c r="K41" s="56">
        <f t="shared" si="1"/>
        <v>2352.5050100200397</v>
      </c>
      <c r="L41" s="56">
        <f t="shared" si="2"/>
        <v>0.20040080160424623</v>
      </c>
      <c r="M41" s="47">
        <f t="shared" si="0"/>
        <v>-0.7000000000007276</v>
      </c>
      <c r="N41" s="37">
        <v>43985</v>
      </c>
      <c r="O41" s="1">
        <f t="shared" si="3"/>
        <v>2.3925985177613089</v>
      </c>
      <c r="P41" s="52">
        <v>68.2</v>
      </c>
      <c r="Q41" s="52">
        <v>75.400000000000006</v>
      </c>
      <c r="R41" s="54">
        <v>24.2</v>
      </c>
    </row>
    <row r="42" spans="1:18" ht="46.5" customHeight="1" x14ac:dyDescent="0.2">
      <c r="A42" s="17">
        <v>75</v>
      </c>
      <c r="B42" s="39">
        <v>2.02</v>
      </c>
      <c r="C42" s="14">
        <v>1.96</v>
      </c>
      <c r="D42" s="45">
        <v>5501.6</v>
      </c>
      <c r="E42" s="45">
        <v>3208</v>
      </c>
      <c r="F42" s="36">
        <v>0.40972222222222227</v>
      </c>
      <c r="G42" s="36">
        <v>7.9861111111111105E-2</v>
      </c>
      <c r="H42" s="45">
        <v>5500.6</v>
      </c>
      <c r="I42" s="45">
        <v>3208</v>
      </c>
      <c r="J42" s="45">
        <v>71.2</v>
      </c>
      <c r="K42" s="56">
        <f t="shared" si="1"/>
        <v>2297.1943887775556</v>
      </c>
      <c r="L42" s="56">
        <f t="shared" si="2"/>
        <v>1.0020040080157742</v>
      </c>
      <c r="M42" s="47">
        <f t="shared" si="0"/>
        <v>-1</v>
      </c>
      <c r="N42" s="37">
        <v>43986</v>
      </c>
      <c r="O42" s="1">
        <f t="shared" si="3"/>
        <v>2.3949213992846548</v>
      </c>
      <c r="P42" s="52">
        <v>68</v>
      </c>
      <c r="Q42" s="52">
        <v>75.900000000000006</v>
      </c>
      <c r="R42" s="54">
        <v>24.1</v>
      </c>
    </row>
    <row r="43" spans="1:18" x14ac:dyDescent="0.2">
      <c r="H43" s="52"/>
      <c r="I43" s="52"/>
      <c r="J43" s="52"/>
    </row>
  </sheetData>
  <mergeCells count="3">
    <mergeCell ref="A1:N1"/>
    <mergeCell ref="A2:J2"/>
    <mergeCell ref="B26:I26"/>
  </mergeCells>
  <pageMargins left="0.37" right="0.28000000000000003" top="0.61" bottom="0.72" header="0.49" footer="0.5"/>
  <pageSetup scale="55" orientation="landscape" r:id="rId1"/>
  <headerFooter alignWithMargins="0">
    <oddFooter>&amp;R&amp;Z&amp;F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7CC6F-EFD4-4418-B2BC-665D2CBA86BE}">
  <sheetPr>
    <pageSetUpPr fitToPage="1"/>
  </sheetPr>
  <dimension ref="A1:R42"/>
  <sheetViews>
    <sheetView view="pageBreakPreview" topLeftCell="A20" zoomScale="75" zoomScaleNormal="75" zoomScaleSheetLayoutView="75" workbookViewId="0">
      <selection activeCell="P32" sqref="P32"/>
    </sheetView>
  </sheetViews>
  <sheetFormatPr defaultColWidth="9.140625" defaultRowHeight="15" x14ac:dyDescent="0.2"/>
  <cols>
    <col min="1" max="1" width="11.8554687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5" width="11.7109375" style="1" customWidth="1"/>
    <col min="16" max="16384" width="9.140625" style="1"/>
  </cols>
  <sheetData>
    <row r="1" spans="1:15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2"/>
    </row>
    <row r="2" spans="1:15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  <c r="O2" s="3"/>
    </row>
    <row r="4" spans="1:15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39</v>
      </c>
      <c r="L4" s="29"/>
    </row>
    <row r="5" spans="1:15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5" x14ac:dyDescent="0.2">
      <c r="C6" s="8"/>
      <c r="D6" s="8"/>
      <c r="E6" s="6"/>
      <c r="F6" s="6"/>
      <c r="G6" s="6"/>
      <c r="H6" s="6"/>
      <c r="I6" s="15"/>
      <c r="J6" s="9"/>
    </row>
    <row r="7" spans="1:15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5" ht="18" x14ac:dyDescent="0.25">
      <c r="A8" s="20"/>
      <c r="B8" s="20"/>
      <c r="C8" s="20"/>
      <c r="D8" s="20"/>
      <c r="E8" s="20"/>
      <c r="F8" s="20"/>
      <c r="G8" s="20"/>
    </row>
    <row r="9" spans="1:15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5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5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5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5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5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5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5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43927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27" t="s">
        <v>87</v>
      </c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7" t="s">
        <v>50</v>
      </c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49</v>
      </c>
      <c r="L27" s="7" t="s">
        <v>48</v>
      </c>
      <c r="M27" s="7" t="s">
        <v>28</v>
      </c>
      <c r="O27" s="1" t="s">
        <v>91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>
        <v>31</v>
      </c>
      <c r="B28" s="39">
        <v>0.01</v>
      </c>
      <c r="C28" s="14">
        <v>1.96</v>
      </c>
      <c r="D28" s="4">
        <v>5640.5</v>
      </c>
      <c r="E28" s="4">
        <v>3315.4</v>
      </c>
      <c r="F28" s="4" t="s">
        <v>51</v>
      </c>
      <c r="G28" s="4" t="s">
        <v>52</v>
      </c>
      <c r="H28" s="4">
        <v>5633.9</v>
      </c>
      <c r="I28" s="4">
        <v>3311.7</v>
      </c>
      <c r="J28" s="4">
        <v>69.3</v>
      </c>
      <c r="K28" s="19">
        <f t="shared" ref="K28:K42" si="0">(H28-I28)/(0.998)</f>
        <v>2326.8537074148294</v>
      </c>
      <c r="L28" s="38">
        <f t="shared" ref="L28:L42" si="1">(((D28-E28)/0.998)-K28)</f>
        <v>2.905811623246791</v>
      </c>
      <c r="M28" s="19">
        <f>H28-D28</f>
        <v>-6.6000000000003638</v>
      </c>
      <c r="N28" s="37">
        <v>43941</v>
      </c>
      <c r="O28" s="1">
        <f t="shared" ref="O28:O42" si="2">D28/K28</f>
        <v>2.4240887951080876</v>
      </c>
      <c r="P28" s="1">
        <v>65.3</v>
      </c>
      <c r="Q28" s="1">
        <v>73.8</v>
      </c>
      <c r="R28" s="1">
        <v>24.07</v>
      </c>
    </row>
    <row r="29" spans="1:18" ht="46.5" customHeight="1" x14ac:dyDescent="0.2">
      <c r="A29" s="18">
        <v>32</v>
      </c>
      <c r="B29" s="39">
        <v>0</v>
      </c>
      <c r="C29" s="14">
        <v>1.96</v>
      </c>
      <c r="D29" s="4">
        <v>5576.8</v>
      </c>
      <c r="E29" s="4">
        <v>3272.6</v>
      </c>
      <c r="F29" s="4" t="s">
        <v>53</v>
      </c>
      <c r="G29" s="4" t="s">
        <v>55</v>
      </c>
      <c r="H29" s="4">
        <v>5567.6</v>
      </c>
      <c r="I29" s="4">
        <v>3266.1</v>
      </c>
      <c r="J29" s="4">
        <v>69.599999999999994</v>
      </c>
      <c r="K29" s="19">
        <f t="shared" si="0"/>
        <v>2306.1122244488984</v>
      </c>
      <c r="L29" s="38">
        <f t="shared" si="1"/>
        <v>2.7054108216429995</v>
      </c>
      <c r="M29" s="19">
        <f>H29-D29</f>
        <v>-9.1999999999998181</v>
      </c>
      <c r="N29" s="37">
        <v>43942</v>
      </c>
      <c r="O29" s="1">
        <f t="shared" si="2"/>
        <v>2.4182691288290239</v>
      </c>
      <c r="P29" s="1">
        <v>65.5</v>
      </c>
      <c r="Q29" s="1">
        <v>74.7</v>
      </c>
      <c r="R29" s="1">
        <v>24.08</v>
      </c>
    </row>
    <row r="30" spans="1:18" ht="46.5" customHeight="1" x14ac:dyDescent="0.2">
      <c r="A30" s="17">
        <v>33</v>
      </c>
      <c r="B30" s="39">
        <v>0</v>
      </c>
      <c r="C30" s="14">
        <v>1.96</v>
      </c>
      <c r="D30" s="4">
        <v>5581.8</v>
      </c>
      <c r="E30" s="4">
        <v>3268.5</v>
      </c>
      <c r="F30" s="4" t="s">
        <v>54</v>
      </c>
      <c r="G30" s="4" t="s">
        <v>56</v>
      </c>
      <c r="H30" s="4">
        <v>5575.6</v>
      </c>
      <c r="I30" s="4">
        <v>3265.2</v>
      </c>
      <c r="J30" s="4">
        <v>69.400000000000006</v>
      </c>
      <c r="K30" s="19">
        <f t="shared" si="0"/>
        <v>2315.0300601202412</v>
      </c>
      <c r="L30" s="38">
        <f t="shared" si="1"/>
        <v>2.9058116232458815</v>
      </c>
      <c r="M30" s="19">
        <f>H30-D30</f>
        <v>-6.1999999999998181</v>
      </c>
      <c r="N30" s="37">
        <v>43943</v>
      </c>
      <c r="O30" s="1">
        <f t="shared" si="2"/>
        <v>2.4111134002770078</v>
      </c>
      <c r="P30" s="1">
        <v>66.2</v>
      </c>
      <c r="Q30" s="1">
        <v>75.2</v>
      </c>
      <c r="R30" s="1">
        <v>24.01</v>
      </c>
    </row>
    <row r="31" spans="1:18" ht="46.5" customHeight="1" x14ac:dyDescent="0.2">
      <c r="A31" s="18">
        <v>34</v>
      </c>
      <c r="B31" s="39">
        <v>0.25</v>
      </c>
      <c r="C31" s="14">
        <v>1.96</v>
      </c>
      <c r="D31" s="4">
        <v>5552.9</v>
      </c>
      <c r="E31" s="4">
        <v>3261.4</v>
      </c>
      <c r="F31" s="4" t="s">
        <v>59</v>
      </c>
      <c r="G31" s="4" t="s">
        <v>60</v>
      </c>
      <c r="H31" s="4">
        <v>5550.3</v>
      </c>
      <c r="I31" s="4">
        <v>3260.6</v>
      </c>
      <c r="J31" s="4">
        <v>69.900000000000006</v>
      </c>
      <c r="K31" s="19">
        <f t="shared" si="0"/>
        <v>2294.2885771543088</v>
      </c>
      <c r="L31" s="38">
        <f t="shared" si="1"/>
        <v>1.8036072144282116</v>
      </c>
      <c r="M31" s="19">
        <f>H31-D31</f>
        <v>-2.5999999999994543</v>
      </c>
      <c r="N31" s="37">
        <v>43942</v>
      </c>
      <c r="O31" s="1">
        <f t="shared" si="2"/>
        <v>2.4203145390225789</v>
      </c>
      <c r="P31" s="1">
        <v>65.5</v>
      </c>
      <c r="Q31" s="1">
        <v>74.7</v>
      </c>
      <c r="R31" s="1">
        <v>24.08</v>
      </c>
    </row>
    <row r="32" spans="1:18" ht="46.5" customHeight="1" x14ac:dyDescent="0.2">
      <c r="A32" s="17">
        <v>35</v>
      </c>
      <c r="B32" s="39">
        <v>0.25</v>
      </c>
      <c r="C32" s="14">
        <v>1.96</v>
      </c>
      <c r="D32" s="4">
        <v>5640.4</v>
      </c>
      <c r="E32" s="4">
        <v>3313.7</v>
      </c>
      <c r="F32" s="4" t="s">
        <v>61</v>
      </c>
      <c r="G32" s="4" t="s">
        <v>62</v>
      </c>
      <c r="H32" s="4">
        <v>5639.3</v>
      </c>
      <c r="I32" s="4">
        <v>3314.4</v>
      </c>
      <c r="J32" s="4">
        <v>69.2</v>
      </c>
      <c r="K32" s="19">
        <f t="shared" si="0"/>
        <v>2329.5591182364728</v>
      </c>
      <c r="L32" s="38">
        <f t="shared" si="1"/>
        <v>1.8036072144286663</v>
      </c>
      <c r="M32" s="19">
        <f>H32-D32</f>
        <v>-1.0999999999994543</v>
      </c>
      <c r="N32" s="37">
        <v>43943</v>
      </c>
      <c r="O32" s="1">
        <f t="shared" si="2"/>
        <v>2.4212306765882401</v>
      </c>
      <c r="P32" s="1">
        <v>66.2</v>
      </c>
      <c r="Q32" s="1">
        <v>75.2</v>
      </c>
      <c r="R32" s="1">
        <v>24.01</v>
      </c>
    </row>
    <row r="33" spans="1:18" ht="46.5" customHeight="1" x14ac:dyDescent="0.2">
      <c r="A33" s="18">
        <v>36</v>
      </c>
      <c r="B33" s="39">
        <v>0.25</v>
      </c>
      <c r="C33" s="14">
        <v>1.96</v>
      </c>
      <c r="D33" s="4">
        <v>5653.2</v>
      </c>
      <c r="E33" s="4">
        <v>3320.8</v>
      </c>
      <c r="F33" s="4" t="s">
        <v>63</v>
      </c>
      <c r="G33" s="4" t="s">
        <v>64</v>
      </c>
      <c r="H33" s="4">
        <v>5651.1</v>
      </c>
      <c r="I33" s="4">
        <v>3317.8</v>
      </c>
      <c r="J33" s="4">
        <v>69.3</v>
      </c>
      <c r="K33" s="19">
        <f t="shared" si="0"/>
        <v>2337.975951903808</v>
      </c>
      <c r="L33" s="38">
        <f t="shared" si="1"/>
        <v>-0.90180360721524266</v>
      </c>
      <c r="M33" s="19">
        <f t="shared" ref="M33:M42" si="3">H33-D33</f>
        <v>-2.0999999999994543</v>
      </c>
      <c r="N33" s="37">
        <v>43944</v>
      </c>
      <c r="O33" s="1">
        <f t="shared" si="2"/>
        <v>2.4179889426991807</v>
      </c>
      <c r="P33" s="1">
        <v>66</v>
      </c>
      <c r="Q33" s="1">
        <v>75.2</v>
      </c>
      <c r="R33" s="1">
        <v>24.05</v>
      </c>
    </row>
    <row r="34" spans="1:18" ht="46.5" customHeight="1" x14ac:dyDescent="0.2">
      <c r="A34" s="17">
        <v>37</v>
      </c>
      <c r="B34" s="39">
        <v>0.5</v>
      </c>
      <c r="C34" s="14">
        <v>1.96</v>
      </c>
      <c r="D34" s="4">
        <v>5704</v>
      </c>
      <c r="E34" s="4">
        <v>3363.1</v>
      </c>
      <c r="F34" s="4" t="s">
        <v>65</v>
      </c>
      <c r="G34" s="4" t="s">
        <v>66</v>
      </c>
      <c r="H34" s="4">
        <v>5703.1</v>
      </c>
      <c r="I34" s="4">
        <v>3362.2</v>
      </c>
      <c r="J34" s="4">
        <v>69.3</v>
      </c>
      <c r="K34" s="19">
        <f t="shared" si="0"/>
        <v>2345.5911823647302</v>
      </c>
      <c r="L34" s="38">
        <f t="shared" si="1"/>
        <v>-4.5474735088646412E-13</v>
      </c>
      <c r="M34" s="19">
        <f t="shared" si="3"/>
        <v>-0.8999999999996362</v>
      </c>
      <c r="N34" s="37">
        <v>43944</v>
      </c>
      <c r="O34" s="1">
        <f t="shared" si="2"/>
        <v>2.4317963176556017</v>
      </c>
      <c r="P34" s="1">
        <v>66</v>
      </c>
      <c r="Q34" s="1">
        <v>75.2</v>
      </c>
      <c r="R34" s="1">
        <v>24.05</v>
      </c>
    </row>
    <row r="35" spans="1:18" ht="46.5" customHeight="1" x14ac:dyDescent="0.2">
      <c r="A35" s="18">
        <v>38</v>
      </c>
      <c r="B35" s="39">
        <v>0.51</v>
      </c>
      <c r="C35" s="14">
        <v>1.96</v>
      </c>
      <c r="D35" s="4">
        <v>5624.7</v>
      </c>
      <c r="E35" s="4">
        <v>3304.3</v>
      </c>
      <c r="F35" s="4" t="s">
        <v>67</v>
      </c>
      <c r="G35" s="4" t="s">
        <v>68</v>
      </c>
      <c r="H35" s="4">
        <v>5623.7</v>
      </c>
      <c r="I35" s="4">
        <v>3303.8</v>
      </c>
      <c r="J35" s="4">
        <v>68.3</v>
      </c>
      <c r="K35" s="19">
        <f t="shared" si="0"/>
        <v>2324.5490981963926</v>
      </c>
      <c r="L35" s="38">
        <f t="shared" si="1"/>
        <v>0.50100200400765971</v>
      </c>
      <c r="M35" s="19">
        <f t="shared" si="3"/>
        <v>-1</v>
      </c>
      <c r="N35" s="37">
        <v>43945</v>
      </c>
      <c r="O35" s="1">
        <f t="shared" si="2"/>
        <v>2.4196950730634943</v>
      </c>
      <c r="P35" s="1">
        <v>66</v>
      </c>
      <c r="Q35" s="1">
        <v>74.099999999999994</v>
      </c>
      <c r="R35" s="1">
        <v>24.1</v>
      </c>
    </row>
    <row r="36" spans="1:18" s="6" customFormat="1" ht="46.5" customHeight="1" x14ac:dyDescent="0.2">
      <c r="A36" s="17">
        <v>39</v>
      </c>
      <c r="B36" s="39">
        <v>0.5</v>
      </c>
      <c r="C36" s="14">
        <v>1.96</v>
      </c>
      <c r="D36" s="14">
        <v>5661.2</v>
      </c>
      <c r="E36" s="14">
        <v>3330.2</v>
      </c>
      <c r="F36" s="4" t="s">
        <v>69</v>
      </c>
      <c r="G36" s="4" t="s">
        <v>70</v>
      </c>
      <c r="H36" s="14">
        <v>5659.8</v>
      </c>
      <c r="I36" s="14">
        <v>3329.4</v>
      </c>
      <c r="J36" s="14">
        <v>68.7</v>
      </c>
      <c r="K36" s="43">
        <f t="shared" si="0"/>
        <v>2335.0701402805612</v>
      </c>
      <c r="L36" s="41">
        <f t="shared" si="1"/>
        <v>0.60120240480955545</v>
      </c>
      <c r="M36" s="43">
        <f t="shared" si="3"/>
        <v>-1.3999999999996362</v>
      </c>
      <c r="N36" s="44">
        <v>43945</v>
      </c>
      <c r="O36" s="1">
        <f t="shared" si="2"/>
        <v>2.424423961551665</v>
      </c>
      <c r="P36" s="1">
        <v>66</v>
      </c>
      <c r="Q36" s="1">
        <v>74.099999999999994</v>
      </c>
      <c r="R36" s="1">
        <v>24.1</v>
      </c>
    </row>
    <row r="37" spans="1:18" ht="46.5" customHeight="1" x14ac:dyDescent="0.2">
      <c r="A37" s="18">
        <v>40</v>
      </c>
      <c r="B37" s="39">
        <v>1.03</v>
      </c>
      <c r="C37" s="14">
        <v>1.96</v>
      </c>
      <c r="D37" s="4">
        <v>5609.4</v>
      </c>
      <c r="E37" s="4">
        <v>3291.7</v>
      </c>
      <c r="F37" s="4" t="s">
        <v>72</v>
      </c>
      <c r="G37" s="4" t="s">
        <v>71</v>
      </c>
      <c r="H37" s="4">
        <v>5608.1</v>
      </c>
      <c r="I37" s="4">
        <v>3290.1</v>
      </c>
      <c r="J37" s="4">
        <v>69.8</v>
      </c>
      <c r="K37" s="19">
        <f t="shared" si="0"/>
        <v>2322.645290581163</v>
      </c>
      <c r="L37" s="38">
        <f t="shared" si="1"/>
        <v>-0.30060120240568722</v>
      </c>
      <c r="M37" s="19">
        <f t="shared" si="3"/>
        <v>-1.2999999999992724</v>
      </c>
      <c r="N37" s="37">
        <v>43948</v>
      </c>
      <c r="O37" s="1">
        <f t="shared" si="2"/>
        <v>2.4150911130284718</v>
      </c>
      <c r="P37" s="1">
        <v>64.8</v>
      </c>
      <c r="Q37" s="1">
        <v>75.7</v>
      </c>
      <c r="R37" s="1">
        <v>24.1</v>
      </c>
    </row>
    <row r="38" spans="1:18" ht="46.5" customHeight="1" x14ac:dyDescent="0.2">
      <c r="A38" s="17">
        <v>41</v>
      </c>
      <c r="B38" s="39">
        <v>1.04</v>
      </c>
      <c r="C38" s="14">
        <v>1.96</v>
      </c>
      <c r="D38" s="4">
        <v>5635.3</v>
      </c>
      <c r="E38" s="4">
        <v>3306</v>
      </c>
      <c r="F38" s="4" t="s">
        <v>73</v>
      </c>
      <c r="G38" s="4" t="s">
        <v>74</v>
      </c>
      <c r="H38" s="4">
        <v>5632.2</v>
      </c>
      <c r="I38" s="4">
        <v>3301.3</v>
      </c>
      <c r="J38" s="4">
        <v>69.8</v>
      </c>
      <c r="K38" s="19">
        <f t="shared" si="0"/>
        <v>2335.5711422845689</v>
      </c>
      <c r="L38" s="41">
        <f t="shared" si="1"/>
        <v>-1.6032064128253296</v>
      </c>
      <c r="M38" s="19">
        <f t="shared" si="3"/>
        <v>-3.1000000000003638</v>
      </c>
      <c r="N38" s="37">
        <v>43949</v>
      </c>
      <c r="O38" s="1">
        <f t="shared" si="2"/>
        <v>2.4128145351580939</v>
      </c>
      <c r="P38" s="1">
        <v>64.8</v>
      </c>
      <c r="Q38" s="1">
        <v>75.7</v>
      </c>
      <c r="R38" s="1">
        <v>24.08</v>
      </c>
    </row>
    <row r="39" spans="1:18" ht="46.5" customHeight="1" x14ac:dyDescent="0.2">
      <c r="A39" s="18">
        <v>42</v>
      </c>
      <c r="B39" s="39">
        <v>1</v>
      </c>
      <c r="C39" s="14">
        <v>1.96</v>
      </c>
      <c r="D39" s="4">
        <v>5597.6</v>
      </c>
      <c r="E39" s="4">
        <v>3288.4</v>
      </c>
      <c r="F39" s="4" t="s">
        <v>75</v>
      </c>
      <c r="G39" s="4" t="s">
        <v>76</v>
      </c>
      <c r="H39" s="4">
        <v>5597.1</v>
      </c>
      <c r="I39" s="4">
        <v>3287.5</v>
      </c>
      <c r="J39" s="4">
        <v>69.3</v>
      </c>
      <c r="K39" s="19">
        <f t="shared" si="0"/>
        <v>2314.2284569138278</v>
      </c>
      <c r="L39" s="38">
        <f t="shared" si="1"/>
        <v>-0.40080160320621872</v>
      </c>
      <c r="M39" s="19">
        <f t="shared" si="3"/>
        <v>-0.5</v>
      </c>
      <c r="N39" s="37">
        <v>43949</v>
      </c>
      <c r="O39" s="1">
        <f t="shared" si="2"/>
        <v>2.4187758919293385</v>
      </c>
      <c r="P39" s="1">
        <v>64.8</v>
      </c>
      <c r="Q39" s="1">
        <v>75.7</v>
      </c>
      <c r="R39" s="1">
        <v>24.08</v>
      </c>
    </row>
    <row r="40" spans="1:18" ht="46.5" customHeight="1" x14ac:dyDescent="0.2">
      <c r="A40" s="17">
        <v>43</v>
      </c>
      <c r="B40" s="40">
        <v>2.06</v>
      </c>
      <c r="C40" s="14">
        <v>1.96</v>
      </c>
      <c r="D40" s="4">
        <v>5649.4</v>
      </c>
      <c r="E40" s="4">
        <v>3317.6</v>
      </c>
      <c r="F40" s="4" t="s">
        <v>77</v>
      </c>
      <c r="G40" s="4" t="s">
        <v>78</v>
      </c>
      <c r="H40" s="4">
        <v>5648.8</v>
      </c>
      <c r="I40" s="4">
        <v>3316.7</v>
      </c>
      <c r="J40" s="4">
        <v>69.8</v>
      </c>
      <c r="K40" s="19">
        <f t="shared" si="0"/>
        <v>2336.7735470941889</v>
      </c>
      <c r="L40" s="38">
        <f t="shared" si="1"/>
        <v>-0.30060120240568722</v>
      </c>
      <c r="M40" s="19">
        <f t="shared" si="3"/>
        <v>-0.5999999999994543</v>
      </c>
      <c r="N40" s="37">
        <v>43950</v>
      </c>
      <c r="O40" s="1">
        <f t="shared" si="2"/>
        <v>2.417606963680802</v>
      </c>
      <c r="P40" s="1">
        <v>64.900000000000006</v>
      </c>
      <c r="Q40" s="1">
        <v>75.900000000000006</v>
      </c>
      <c r="R40" s="1">
        <v>24.3</v>
      </c>
    </row>
    <row r="41" spans="1:18" ht="46.5" customHeight="1" x14ac:dyDescent="0.2">
      <c r="A41" s="18">
        <v>44</v>
      </c>
      <c r="B41" s="39">
        <v>2</v>
      </c>
      <c r="C41" s="14">
        <v>1.96</v>
      </c>
      <c r="D41" s="4">
        <v>5692.6</v>
      </c>
      <c r="E41" s="4">
        <v>3339.9</v>
      </c>
      <c r="F41" s="4" t="s">
        <v>79</v>
      </c>
      <c r="G41" s="4" t="s">
        <v>80</v>
      </c>
      <c r="H41" s="4">
        <v>5691.4</v>
      </c>
      <c r="I41" s="4">
        <v>3337.8</v>
      </c>
      <c r="J41" s="4">
        <v>69.599999999999994</v>
      </c>
      <c r="K41" s="19">
        <f t="shared" si="0"/>
        <v>2358.3166332665323</v>
      </c>
      <c r="L41" s="38">
        <f t="shared" si="1"/>
        <v>-0.90180360721342367</v>
      </c>
      <c r="M41" s="19">
        <f t="shared" si="3"/>
        <v>-1.2000000000007276</v>
      </c>
      <c r="N41" s="37">
        <v>43950</v>
      </c>
      <c r="O41" s="1">
        <f t="shared" si="2"/>
        <v>2.4138404146838894</v>
      </c>
      <c r="P41" s="1">
        <v>64.900000000000006</v>
      </c>
      <c r="Q41" s="1">
        <v>75.900000000000006</v>
      </c>
      <c r="R41" s="1">
        <v>24.3</v>
      </c>
    </row>
    <row r="42" spans="1:18" ht="46.5" customHeight="1" x14ac:dyDescent="0.2">
      <c r="A42" s="17">
        <v>45</v>
      </c>
      <c r="B42" s="39">
        <v>2.0299999999999998</v>
      </c>
      <c r="C42" s="14">
        <v>1.96</v>
      </c>
      <c r="D42" s="4">
        <v>5623.8</v>
      </c>
      <c r="E42" s="4">
        <v>3303.4</v>
      </c>
      <c r="F42" s="4" t="s">
        <v>81</v>
      </c>
      <c r="G42" s="4" t="s">
        <v>82</v>
      </c>
      <c r="H42" s="4">
        <v>5621.4</v>
      </c>
      <c r="I42" s="4">
        <v>3302.7</v>
      </c>
      <c r="J42" s="4">
        <v>70.3</v>
      </c>
      <c r="K42" s="19">
        <f t="shared" si="0"/>
        <v>2323.3466933867735</v>
      </c>
      <c r="L42" s="38">
        <f t="shared" si="1"/>
        <v>1.7034068136272253</v>
      </c>
      <c r="M42" s="19">
        <f t="shared" si="3"/>
        <v>-2.4000000000005457</v>
      </c>
      <c r="N42" s="37">
        <v>43951</v>
      </c>
      <c r="O42" s="1">
        <f t="shared" si="2"/>
        <v>2.4205599689481176</v>
      </c>
      <c r="P42" s="1">
        <v>65.099999999999994</v>
      </c>
      <c r="Q42" s="1">
        <v>76.099999999999994</v>
      </c>
      <c r="R42" s="1">
        <v>24.14</v>
      </c>
    </row>
  </sheetData>
  <mergeCells count="3">
    <mergeCell ref="A1:N1"/>
    <mergeCell ref="A2:J2"/>
    <mergeCell ref="B26:I26"/>
  </mergeCells>
  <pageMargins left="0.37" right="0.28000000000000003" top="0.61" bottom="0.72" header="0.49" footer="0.5"/>
  <pageSetup scale="55" orientation="landscape" r:id="rId1"/>
  <headerFooter alignWithMargins="0">
    <oddFooter>&amp;R&amp;Z&amp;F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82957-77FB-46B2-9B68-E56353697B69}">
  <sheetPr>
    <pageSetUpPr fitToPage="1"/>
  </sheetPr>
  <dimension ref="A1:R42"/>
  <sheetViews>
    <sheetView view="pageBreakPreview" topLeftCell="A5" zoomScale="75" zoomScaleNormal="75" zoomScaleSheetLayoutView="75" workbookViewId="0">
      <selection activeCell="O28" sqref="O28"/>
    </sheetView>
  </sheetViews>
  <sheetFormatPr defaultColWidth="9.140625" defaultRowHeight="15" x14ac:dyDescent="0.2"/>
  <cols>
    <col min="1" max="1" width="11.85546875" style="1" customWidth="1"/>
    <col min="2" max="2" width="17.5703125" style="1" customWidth="1"/>
    <col min="3" max="3" width="16.42578125" style="1" customWidth="1"/>
    <col min="4" max="4" width="18" style="1" customWidth="1"/>
    <col min="5" max="6" width="17.42578125" style="1" customWidth="1"/>
    <col min="7" max="7" width="17.28515625" style="1" customWidth="1"/>
    <col min="8" max="8" width="20.42578125" style="1" customWidth="1"/>
    <col min="9" max="9" width="20.5703125" style="1" customWidth="1"/>
    <col min="10" max="10" width="14.42578125" style="1" customWidth="1"/>
    <col min="11" max="11" width="20.42578125" style="1" customWidth="1"/>
    <col min="12" max="12" width="16.7109375" style="1" customWidth="1"/>
    <col min="13" max="13" width="17.85546875" style="1" customWidth="1"/>
    <col min="14" max="14" width="11.7109375" style="1" bestFit="1" customWidth="1"/>
    <col min="15" max="15" width="11.7109375" style="1" customWidth="1"/>
    <col min="16" max="16384" width="9.140625" style="1"/>
  </cols>
  <sheetData>
    <row r="1" spans="1:15" ht="30" x14ac:dyDescent="0.4">
      <c r="A1" s="66" t="s">
        <v>14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2"/>
    </row>
    <row r="2" spans="1:15" ht="20.2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3"/>
      <c r="L2" s="3"/>
      <c r="M2" s="3"/>
      <c r="N2" s="3"/>
      <c r="O2" s="3"/>
    </row>
    <row r="4" spans="1:15" ht="40.5" customHeight="1" x14ac:dyDescent="0.35">
      <c r="B4" s="13" t="s">
        <v>1</v>
      </c>
      <c r="C4" s="28" t="s">
        <v>25</v>
      </c>
      <c r="D4" s="29"/>
      <c r="E4" s="29"/>
      <c r="I4" s="13" t="s">
        <v>3</v>
      </c>
      <c r="J4" s="13"/>
      <c r="K4" s="28" t="s">
        <v>58</v>
      </c>
      <c r="L4" s="29"/>
    </row>
    <row r="5" spans="1:15" ht="40.5" customHeight="1" x14ac:dyDescent="0.35">
      <c r="B5" s="13" t="s">
        <v>2</v>
      </c>
      <c r="C5" s="31" t="s">
        <v>24</v>
      </c>
      <c r="D5" s="32"/>
      <c r="E5" s="30"/>
      <c r="F5" s="33"/>
      <c r="G5" s="33"/>
      <c r="H5" s="33"/>
      <c r="I5" s="34"/>
      <c r="J5" s="11"/>
    </row>
    <row r="6" spans="1:15" x14ac:dyDescent="0.2">
      <c r="C6" s="8"/>
      <c r="D6" s="8"/>
      <c r="E6" s="6"/>
      <c r="F6" s="6"/>
      <c r="G6" s="6"/>
      <c r="H6" s="6"/>
      <c r="I6" s="15"/>
      <c r="J6" s="9"/>
    </row>
    <row r="7" spans="1:15" ht="18" x14ac:dyDescent="0.25">
      <c r="A7" s="20" t="s">
        <v>9</v>
      </c>
      <c r="B7" s="20"/>
      <c r="C7" s="21"/>
      <c r="D7" s="21"/>
      <c r="E7" s="22"/>
      <c r="F7" s="22"/>
      <c r="G7" s="22"/>
      <c r="H7" s="6"/>
      <c r="I7" s="9"/>
      <c r="J7" s="9"/>
    </row>
    <row r="8" spans="1:15" ht="18" x14ac:dyDescent="0.25">
      <c r="A8" s="20"/>
      <c r="B8" s="20"/>
      <c r="C8" s="20"/>
      <c r="D8" s="20"/>
      <c r="E8" s="20"/>
      <c r="F8" s="20"/>
      <c r="G8" s="20"/>
    </row>
    <row r="9" spans="1:15" ht="17.25" customHeight="1" x14ac:dyDescent="0.25">
      <c r="A9" s="12">
        <v>1</v>
      </c>
      <c r="B9" s="20" t="s">
        <v>10</v>
      </c>
      <c r="C9" s="20"/>
      <c r="D9" s="20"/>
      <c r="E9" s="23"/>
      <c r="F9" s="24"/>
      <c r="G9" s="24"/>
    </row>
    <row r="10" spans="1:15" ht="17.25" customHeight="1" x14ac:dyDescent="0.25">
      <c r="A10" s="12">
        <v>2</v>
      </c>
      <c r="B10" s="20" t="s">
        <v>12</v>
      </c>
      <c r="C10" s="20"/>
      <c r="D10" s="20"/>
      <c r="E10" s="23"/>
      <c r="F10" s="24"/>
      <c r="G10" s="24"/>
    </row>
    <row r="11" spans="1:15" ht="17.25" customHeight="1" x14ac:dyDescent="0.25">
      <c r="A11" s="12">
        <v>3</v>
      </c>
      <c r="B11" s="20" t="s">
        <v>29</v>
      </c>
      <c r="C11" s="20"/>
      <c r="D11" s="20"/>
      <c r="E11" s="23"/>
      <c r="F11" s="24"/>
      <c r="G11" s="24"/>
    </row>
    <row r="12" spans="1:15" ht="17.25" customHeight="1" x14ac:dyDescent="0.25">
      <c r="A12" s="12">
        <v>4</v>
      </c>
      <c r="B12" s="20" t="s">
        <v>30</v>
      </c>
      <c r="C12" s="20"/>
      <c r="D12" s="20"/>
      <c r="E12" s="23"/>
      <c r="F12" s="24"/>
      <c r="G12" s="24"/>
    </row>
    <row r="13" spans="1:15" ht="17.25" customHeight="1" x14ac:dyDescent="0.25">
      <c r="A13" s="12"/>
      <c r="B13" s="20"/>
      <c r="C13" s="20"/>
      <c r="D13" s="20" t="s">
        <v>16</v>
      </c>
      <c r="E13" s="23"/>
      <c r="F13" s="24"/>
      <c r="G13" s="24"/>
    </row>
    <row r="14" spans="1:15" ht="17.25" customHeight="1" x14ac:dyDescent="0.25">
      <c r="A14" s="12"/>
      <c r="B14" s="20"/>
      <c r="C14" s="20"/>
      <c r="D14" s="20" t="s">
        <v>33</v>
      </c>
      <c r="E14" s="23"/>
      <c r="F14" s="24"/>
      <c r="G14" s="24"/>
    </row>
    <row r="15" spans="1:15" ht="17.25" customHeight="1" x14ac:dyDescent="0.25">
      <c r="A15" s="12"/>
      <c r="B15" s="20"/>
      <c r="C15" s="20"/>
      <c r="D15" s="20" t="s">
        <v>8</v>
      </c>
      <c r="E15" s="23"/>
      <c r="F15" s="24"/>
      <c r="G15" s="24"/>
    </row>
    <row r="16" spans="1:15" ht="17.25" customHeight="1" x14ac:dyDescent="0.25">
      <c r="A16" s="12">
        <v>5</v>
      </c>
      <c r="B16" s="20" t="s">
        <v>17</v>
      </c>
      <c r="C16" s="20"/>
      <c r="D16" s="20"/>
      <c r="E16" s="23"/>
      <c r="F16" s="23"/>
      <c r="G16" s="23"/>
    </row>
    <row r="17" spans="1:18" ht="17.25" customHeight="1" x14ac:dyDescent="0.25">
      <c r="A17" s="12">
        <v>6</v>
      </c>
      <c r="B17" s="20" t="s">
        <v>18</v>
      </c>
      <c r="C17" s="20"/>
      <c r="D17" s="20"/>
      <c r="E17" s="23"/>
      <c r="F17" s="23"/>
      <c r="G17" s="23"/>
    </row>
    <row r="18" spans="1:18" ht="17.25" customHeight="1" x14ac:dyDescent="0.25">
      <c r="A18" s="12">
        <v>7</v>
      </c>
      <c r="B18" s="20" t="s">
        <v>34</v>
      </c>
      <c r="C18" s="20"/>
      <c r="D18" s="20"/>
      <c r="E18" s="23"/>
      <c r="F18" s="23"/>
      <c r="G18" s="23"/>
    </row>
    <row r="19" spans="1:18" ht="17.25" customHeight="1" x14ac:dyDescent="0.25">
      <c r="A19" s="12">
        <v>8</v>
      </c>
      <c r="B19" s="20" t="s">
        <v>35</v>
      </c>
      <c r="C19" s="20"/>
      <c r="D19" s="20"/>
      <c r="E19" s="23"/>
      <c r="F19" s="23"/>
      <c r="G19" s="23"/>
    </row>
    <row r="20" spans="1:18" ht="17.25" customHeight="1" x14ac:dyDescent="0.25">
      <c r="A20" s="12">
        <v>9</v>
      </c>
      <c r="B20" s="20" t="s">
        <v>19</v>
      </c>
      <c r="C20" s="20"/>
      <c r="D20" s="20"/>
      <c r="E20" s="23"/>
      <c r="F20" s="23"/>
      <c r="G20" s="23"/>
    </row>
    <row r="21" spans="1:18" ht="17.25" customHeight="1" x14ac:dyDescent="0.25">
      <c r="A21" s="20"/>
      <c r="B21" s="20"/>
      <c r="C21" s="20"/>
      <c r="D21" s="23"/>
      <c r="E21" s="23"/>
      <c r="F21" s="20"/>
      <c r="G21" s="20"/>
    </row>
    <row r="22" spans="1:18" ht="18" x14ac:dyDescent="0.25">
      <c r="A22" s="20" t="s">
        <v>11</v>
      </c>
      <c r="B22" s="23" t="s">
        <v>15</v>
      </c>
      <c r="C22" s="23"/>
      <c r="D22" s="23"/>
      <c r="E22" s="25" t="s">
        <v>7</v>
      </c>
      <c r="F22" s="26">
        <v>43943</v>
      </c>
      <c r="G22" s="20"/>
    </row>
    <row r="23" spans="1:18" ht="21" customHeight="1" x14ac:dyDescent="0.25">
      <c r="A23" s="20"/>
      <c r="B23" s="20"/>
      <c r="C23" s="20"/>
      <c r="D23" s="20"/>
      <c r="E23" s="25" t="s">
        <v>0</v>
      </c>
      <c r="F23" s="27" t="s">
        <v>88</v>
      </c>
      <c r="G23" s="20"/>
    </row>
    <row r="24" spans="1:18" x14ac:dyDescent="0.2">
      <c r="B24" s="2"/>
      <c r="C24" s="2"/>
      <c r="D24" s="2"/>
      <c r="E24" s="5"/>
      <c r="F24" s="5"/>
      <c r="G24" s="5"/>
      <c r="H24" s="2"/>
    </row>
    <row r="25" spans="1:18" ht="17.25" customHeight="1" x14ac:dyDescent="0.2">
      <c r="D25" s="2"/>
      <c r="E25" s="2"/>
      <c r="G25" s="5"/>
      <c r="P25" s="1" t="s">
        <v>36</v>
      </c>
    </row>
    <row r="26" spans="1:18" ht="18.75" customHeight="1" x14ac:dyDescent="0.25">
      <c r="B26" s="68" t="s">
        <v>23</v>
      </c>
      <c r="C26" s="68"/>
      <c r="D26" s="68"/>
      <c r="E26" s="68"/>
      <c r="F26" s="68"/>
      <c r="G26" s="68"/>
      <c r="H26" s="68"/>
      <c r="I26" s="68"/>
      <c r="P26" s="1" t="s">
        <v>83</v>
      </c>
    </row>
    <row r="27" spans="1:18" ht="45" customHeight="1" x14ac:dyDescent="0.35">
      <c r="A27" s="7" t="s">
        <v>50</v>
      </c>
      <c r="B27" s="7" t="s">
        <v>22</v>
      </c>
      <c r="C27" s="7" t="s">
        <v>32</v>
      </c>
      <c r="D27" s="7" t="s">
        <v>20</v>
      </c>
      <c r="E27" s="7" t="s">
        <v>21</v>
      </c>
      <c r="F27" s="10" t="s">
        <v>4</v>
      </c>
      <c r="G27" s="7" t="s">
        <v>31</v>
      </c>
      <c r="H27" s="10" t="s">
        <v>5</v>
      </c>
      <c r="I27" s="10" t="s">
        <v>6</v>
      </c>
      <c r="J27" s="10" t="s">
        <v>13</v>
      </c>
      <c r="K27" s="7" t="s">
        <v>49</v>
      </c>
      <c r="L27" s="7" t="s">
        <v>48</v>
      </c>
      <c r="M27" s="7" t="s">
        <v>28</v>
      </c>
      <c r="O27" s="1" t="s">
        <v>91</v>
      </c>
      <c r="P27" s="1" t="s">
        <v>84</v>
      </c>
      <c r="Q27" s="1" t="s">
        <v>85</v>
      </c>
      <c r="R27" s="1" t="s">
        <v>86</v>
      </c>
    </row>
    <row r="28" spans="1:18" ht="46.5" customHeight="1" x14ac:dyDescent="0.2">
      <c r="A28" s="17">
        <v>46</v>
      </c>
      <c r="B28" s="39">
        <v>0</v>
      </c>
      <c r="C28" s="14">
        <v>1.96</v>
      </c>
      <c r="D28" s="45">
        <v>5637.1</v>
      </c>
      <c r="E28" s="45">
        <v>3313.5</v>
      </c>
      <c r="F28" s="46">
        <v>0.51250000000000007</v>
      </c>
      <c r="G28" s="46">
        <v>0.17986111111111111</v>
      </c>
      <c r="H28" s="45">
        <v>5634</v>
      </c>
      <c r="I28" s="45">
        <v>3310.3</v>
      </c>
      <c r="J28" s="45">
        <v>70.900000000000006</v>
      </c>
      <c r="K28" s="19">
        <f>(H28-I28)/(0.998)</f>
        <v>2328.3567134268537</v>
      </c>
      <c r="L28" s="38">
        <f>(((D28-E28)/0.998)-K28)</f>
        <v>-0.10020040080144099</v>
      </c>
      <c r="M28" s="47">
        <f>H28-D28</f>
        <v>-3.1000000000003638</v>
      </c>
      <c r="N28" s="37">
        <v>43955</v>
      </c>
      <c r="O28" s="1">
        <f>D28/K28</f>
        <v>2.42106373456126</v>
      </c>
      <c r="P28" s="1">
        <v>65.5</v>
      </c>
      <c r="Q28" s="1">
        <v>77</v>
      </c>
      <c r="R28" s="1">
        <v>24.06</v>
      </c>
    </row>
    <row r="29" spans="1:18" ht="46.5" customHeight="1" x14ac:dyDescent="0.2">
      <c r="A29" s="18">
        <v>47</v>
      </c>
      <c r="B29" s="39">
        <v>0</v>
      </c>
      <c r="C29" s="14">
        <v>1.96</v>
      </c>
      <c r="D29" s="45">
        <v>5623.8</v>
      </c>
      <c r="E29" s="45">
        <v>3303.2</v>
      </c>
      <c r="F29" s="46">
        <v>0.3666666666666667</v>
      </c>
      <c r="G29" s="46">
        <v>0.53333333333333333</v>
      </c>
      <c r="H29" s="45">
        <v>5620.7</v>
      </c>
      <c r="I29" s="45">
        <v>3303.1</v>
      </c>
      <c r="J29" s="45">
        <v>69.8</v>
      </c>
      <c r="K29" s="19">
        <f t="shared" ref="K29:K42" si="0">(H29-I29)/(0.998)</f>
        <v>2322.2444889779558</v>
      </c>
      <c r="L29" s="38">
        <f t="shared" ref="L29:L42" si="1">(((D29-E29)/0.998)-K29)</f>
        <v>3.0060120240486867</v>
      </c>
      <c r="M29" s="19">
        <f t="shared" ref="M29:M30" si="2">H29-D29</f>
        <v>-3.1000000000003638</v>
      </c>
      <c r="N29" s="37">
        <v>43956</v>
      </c>
      <c r="O29" s="1">
        <f t="shared" ref="O29:O42" si="3">D29/K29</f>
        <v>2.4217088367276496</v>
      </c>
      <c r="P29" s="1">
        <v>65.8</v>
      </c>
      <c r="Q29" s="1">
        <v>75.900000000000006</v>
      </c>
      <c r="R29" s="1">
        <v>24.23</v>
      </c>
    </row>
    <row r="30" spans="1:18" ht="46.5" customHeight="1" x14ac:dyDescent="0.2">
      <c r="A30" s="17">
        <v>48</v>
      </c>
      <c r="B30" s="39">
        <v>0</v>
      </c>
      <c r="C30" s="14">
        <v>1.96</v>
      </c>
      <c r="D30" s="45">
        <v>5593.3</v>
      </c>
      <c r="E30" s="45">
        <v>3289.3</v>
      </c>
      <c r="F30" s="46">
        <v>0.53680555555555554</v>
      </c>
      <c r="G30" s="46">
        <v>0.20347222222222219</v>
      </c>
      <c r="H30" s="45">
        <v>5591.2</v>
      </c>
      <c r="I30" s="45">
        <v>3288.7</v>
      </c>
      <c r="J30" s="45">
        <v>69.8</v>
      </c>
      <c r="K30" s="19">
        <f t="shared" si="0"/>
        <v>2307.1142284569137</v>
      </c>
      <c r="L30" s="38">
        <f t="shared" si="1"/>
        <v>1.5030060120243434</v>
      </c>
      <c r="M30" s="19">
        <f t="shared" si="2"/>
        <v>-2.1000000000003638</v>
      </c>
      <c r="N30" s="37">
        <v>43956</v>
      </c>
      <c r="O30" s="1">
        <f t="shared" si="3"/>
        <v>2.4243706406080352</v>
      </c>
      <c r="P30" s="1">
        <v>65.8</v>
      </c>
      <c r="Q30" s="1">
        <v>75.900000000000006</v>
      </c>
      <c r="R30" s="1">
        <v>24.23</v>
      </c>
    </row>
    <row r="31" spans="1:18" ht="46.5" customHeight="1" x14ac:dyDescent="0.2">
      <c r="A31" s="18">
        <v>49</v>
      </c>
      <c r="B31" s="39">
        <v>0.27</v>
      </c>
      <c r="C31" s="14">
        <v>1.96</v>
      </c>
      <c r="D31" s="45">
        <v>5715</v>
      </c>
      <c r="E31" s="45">
        <v>3359.5</v>
      </c>
      <c r="F31" s="46">
        <v>0.45</v>
      </c>
      <c r="G31" s="46">
        <v>0.11666666666666665</v>
      </c>
      <c r="H31" s="45">
        <v>5714.3</v>
      </c>
      <c r="I31" s="45">
        <v>3358.9</v>
      </c>
      <c r="J31" s="45">
        <v>69.8</v>
      </c>
      <c r="K31" s="19">
        <f>(H31-I31)/(0.998)</f>
        <v>2360.1202404809619</v>
      </c>
      <c r="L31" s="38">
        <f t="shared" si="1"/>
        <v>0.10020040080144099</v>
      </c>
      <c r="M31" s="19">
        <f>H31-D31</f>
        <v>-0.6999999999998181</v>
      </c>
      <c r="N31" s="37">
        <v>43957</v>
      </c>
      <c r="O31" s="1">
        <f t="shared" si="3"/>
        <v>2.4214867962978688</v>
      </c>
      <c r="P31" s="1">
        <v>66.2</v>
      </c>
      <c r="Q31" s="1">
        <v>76.099999999999994</v>
      </c>
      <c r="R31" s="1">
        <v>24.31</v>
      </c>
    </row>
    <row r="32" spans="1:18" ht="46.5" customHeight="1" x14ac:dyDescent="0.2">
      <c r="A32" s="17">
        <v>50</v>
      </c>
      <c r="B32" s="39">
        <v>0.25</v>
      </c>
      <c r="C32" s="14">
        <v>1.96</v>
      </c>
      <c r="D32" s="45">
        <v>5578.6</v>
      </c>
      <c r="E32" s="45">
        <v>3272.2</v>
      </c>
      <c r="F32" s="46">
        <v>0.38194444444444442</v>
      </c>
      <c r="G32" s="46">
        <v>4.8611111111111112E-2</v>
      </c>
      <c r="H32" s="45">
        <v>5578</v>
      </c>
      <c r="I32" s="45">
        <v>3271.8</v>
      </c>
      <c r="J32" s="45">
        <v>68.5</v>
      </c>
      <c r="K32" s="19">
        <f>(H32-I32)/(0.998)</f>
        <v>2310.8216432865729</v>
      </c>
      <c r="L32" s="38">
        <f t="shared" si="1"/>
        <v>0.20040080160379148</v>
      </c>
      <c r="M32" s="19">
        <f>H32-D32</f>
        <v>-0.6000000000003638</v>
      </c>
      <c r="N32" s="37">
        <v>43958</v>
      </c>
      <c r="O32" s="1">
        <f t="shared" si="3"/>
        <v>2.4141196773913802</v>
      </c>
      <c r="P32" s="1">
        <v>66.2</v>
      </c>
      <c r="Q32" s="1">
        <v>73.2</v>
      </c>
      <c r="R32" s="1">
        <v>24.06</v>
      </c>
    </row>
    <row r="33" spans="1:18" ht="46.5" customHeight="1" x14ac:dyDescent="0.2">
      <c r="A33" s="18">
        <v>51</v>
      </c>
      <c r="B33" s="39">
        <v>0.26</v>
      </c>
      <c r="C33" s="14">
        <v>1.96</v>
      </c>
      <c r="D33" s="45">
        <v>5581</v>
      </c>
      <c r="E33" s="45">
        <v>3283.2</v>
      </c>
      <c r="F33" s="46">
        <v>5.0694444444444452E-2</v>
      </c>
      <c r="G33" s="46">
        <v>0.21736111111111112</v>
      </c>
      <c r="H33" s="45">
        <v>5580.2</v>
      </c>
      <c r="I33" s="45">
        <v>3280.2</v>
      </c>
      <c r="J33" s="45">
        <v>68</v>
      </c>
      <c r="K33" s="19">
        <f t="shared" si="0"/>
        <v>2304.6092184368736</v>
      </c>
      <c r="L33" s="38">
        <f t="shared" si="1"/>
        <v>-2.2044088176348851</v>
      </c>
      <c r="M33" s="19">
        <f t="shared" ref="M33:M42" si="4">H33-D33</f>
        <v>-0.8000000000001819</v>
      </c>
      <c r="N33" s="37">
        <v>43958</v>
      </c>
      <c r="O33" s="1">
        <f t="shared" si="3"/>
        <v>2.421668695652174</v>
      </c>
      <c r="P33" s="1">
        <v>66.2</v>
      </c>
      <c r="Q33" s="1">
        <v>73.2</v>
      </c>
      <c r="R33" s="1">
        <v>24.06</v>
      </c>
    </row>
    <row r="34" spans="1:18" ht="46.5" customHeight="1" x14ac:dyDescent="0.2">
      <c r="A34" s="17">
        <v>52</v>
      </c>
      <c r="B34" s="39">
        <v>0.52</v>
      </c>
      <c r="C34" s="14">
        <v>1.96</v>
      </c>
      <c r="D34" s="4">
        <v>5778.6</v>
      </c>
      <c r="E34" s="4">
        <v>3398.7</v>
      </c>
      <c r="F34" s="36">
        <v>0.38263888888888892</v>
      </c>
      <c r="G34" s="36">
        <v>4.9305555555555554E-2</v>
      </c>
      <c r="H34" s="4">
        <v>5778.4</v>
      </c>
      <c r="I34" s="4">
        <v>3397.9</v>
      </c>
      <c r="J34" s="4">
        <v>68</v>
      </c>
      <c r="K34" s="19">
        <f t="shared" si="0"/>
        <v>2385.2705410821641</v>
      </c>
      <c r="L34" s="38">
        <f t="shared" si="1"/>
        <v>-0.60120240480864595</v>
      </c>
      <c r="M34" s="19">
        <f t="shared" si="4"/>
        <v>-0.2000000000007276</v>
      </c>
      <c r="N34" s="37">
        <v>43959</v>
      </c>
      <c r="O34" s="1">
        <f t="shared" si="3"/>
        <v>2.4226182734719601</v>
      </c>
      <c r="P34" s="1">
        <v>66.400000000000006</v>
      </c>
      <c r="Q34" s="1">
        <v>72.900000000000006</v>
      </c>
      <c r="R34" s="1">
        <v>24.33</v>
      </c>
    </row>
    <row r="35" spans="1:18" ht="46.5" customHeight="1" x14ac:dyDescent="0.2">
      <c r="A35" s="18">
        <v>53</v>
      </c>
      <c r="B35" s="39">
        <v>0.5</v>
      </c>
      <c r="C35" s="14">
        <v>1.96</v>
      </c>
      <c r="D35" s="4">
        <v>5675.7</v>
      </c>
      <c r="E35" s="4">
        <v>3337.5</v>
      </c>
      <c r="F35" s="36">
        <v>5.0694444444444452E-2</v>
      </c>
      <c r="G35" s="36">
        <v>0.21875</v>
      </c>
      <c r="H35" s="4">
        <v>5674.6</v>
      </c>
      <c r="I35" s="4">
        <v>3337.1</v>
      </c>
      <c r="J35" s="4">
        <v>68</v>
      </c>
      <c r="K35" s="19">
        <f t="shared" si="0"/>
        <v>2342.1843687374753</v>
      </c>
      <c r="L35" s="38">
        <f t="shared" si="1"/>
        <v>0.70140280561054169</v>
      </c>
      <c r="M35" s="19">
        <f t="shared" si="4"/>
        <v>-1.0999999999994543</v>
      </c>
      <c r="N35" s="37">
        <v>43959</v>
      </c>
      <c r="O35" s="1">
        <f t="shared" si="3"/>
        <v>2.4232507379679138</v>
      </c>
      <c r="P35" s="1">
        <v>66.400000000000006</v>
      </c>
      <c r="Q35" s="1">
        <v>72.900000000000006</v>
      </c>
      <c r="R35" s="1">
        <v>24.33</v>
      </c>
    </row>
    <row r="36" spans="1:18" s="6" customFormat="1" ht="46.5" customHeight="1" x14ac:dyDescent="0.2">
      <c r="A36" s="17">
        <v>54</v>
      </c>
      <c r="B36" s="39">
        <v>0.52</v>
      </c>
      <c r="C36" s="14">
        <v>1.96</v>
      </c>
      <c r="D36" s="14">
        <v>5775.8</v>
      </c>
      <c r="E36" s="14">
        <v>3404.7</v>
      </c>
      <c r="F36" s="42">
        <v>0.41111111111111115</v>
      </c>
      <c r="G36" s="42">
        <v>7.7777777777777779E-2</v>
      </c>
      <c r="H36" s="14">
        <v>5774.9</v>
      </c>
      <c r="I36" s="14">
        <v>3404.2</v>
      </c>
      <c r="J36" s="14">
        <v>67.5</v>
      </c>
      <c r="K36" s="43">
        <f t="shared" si="0"/>
        <v>2375.4509018036069</v>
      </c>
      <c r="L36" s="41">
        <f t="shared" si="1"/>
        <v>0.40080160320712821</v>
      </c>
      <c r="M36" s="43">
        <f t="shared" si="4"/>
        <v>-0.9000000000005457</v>
      </c>
      <c r="N36" s="44">
        <v>43962</v>
      </c>
      <c r="O36" s="1">
        <f t="shared" si="3"/>
        <v>2.4314541696545326</v>
      </c>
      <c r="P36" s="6">
        <v>66.599999999999994</v>
      </c>
      <c r="Q36" s="6">
        <v>74.099999999999994</v>
      </c>
      <c r="R36" s="6">
        <v>24.19</v>
      </c>
    </row>
    <row r="37" spans="1:18" ht="46.5" customHeight="1" x14ac:dyDescent="0.2">
      <c r="A37" s="18">
        <v>55</v>
      </c>
      <c r="B37" s="39">
        <v>1.02</v>
      </c>
      <c r="C37" s="14">
        <v>1.96</v>
      </c>
      <c r="D37" s="4">
        <v>5589.3</v>
      </c>
      <c r="E37" s="4">
        <v>3275.4</v>
      </c>
      <c r="F37" s="36">
        <v>0.37152777777777773</v>
      </c>
      <c r="G37" s="36">
        <v>0.53819444444444442</v>
      </c>
      <c r="H37" s="4">
        <v>5589.3</v>
      </c>
      <c r="I37" s="4">
        <v>3275.1</v>
      </c>
      <c r="J37" s="4">
        <v>67.8</v>
      </c>
      <c r="K37" s="19">
        <f t="shared" si="0"/>
        <v>2318.8376753507018</v>
      </c>
      <c r="L37" s="38">
        <f t="shared" si="1"/>
        <v>-0.30060120240523247</v>
      </c>
      <c r="M37" s="19">
        <f t="shared" si="4"/>
        <v>0</v>
      </c>
      <c r="N37" s="37">
        <v>43963</v>
      </c>
      <c r="O37" s="1">
        <f t="shared" si="3"/>
        <v>2.4103886440238522</v>
      </c>
      <c r="P37" s="1">
        <v>66.2</v>
      </c>
      <c r="Q37" s="1">
        <v>72.900000000000006</v>
      </c>
      <c r="R37" s="1">
        <v>24.04</v>
      </c>
    </row>
    <row r="38" spans="1:18" ht="46.5" customHeight="1" x14ac:dyDescent="0.2">
      <c r="A38" s="17">
        <v>56</v>
      </c>
      <c r="B38" s="39">
        <v>0.99</v>
      </c>
      <c r="C38" s="14">
        <v>1.96</v>
      </c>
      <c r="D38" s="4">
        <v>5628.9</v>
      </c>
      <c r="E38" s="4">
        <v>3304.2</v>
      </c>
      <c r="F38" s="36">
        <v>0.54027777777777775</v>
      </c>
      <c r="G38" s="36">
        <v>0.21111111111111111</v>
      </c>
      <c r="H38" s="4">
        <v>5628.4</v>
      </c>
      <c r="I38" s="4">
        <v>3303.5</v>
      </c>
      <c r="J38" s="4">
        <v>68</v>
      </c>
      <c r="K38" s="19">
        <f t="shared" si="0"/>
        <v>2329.5591182364724</v>
      </c>
      <c r="L38" s="41">
        <f t="shared" si="1"/>
        <v>-0.20040080160288198</v>
      </c>
      <c r="M38" s="19">
        <f t="shared" si="4"/>
        <v>-0.5</v>
      </c>
      <c r="N38" s="37">
        <v>43963</v>
      </c>
      <c r="O38" s="1">
        <f t="shared" si="3"/>
        <v>2.4162941201772123</v>
      </c>
      <c r="P38" s="1">
        <v>66.2</v>
      </c>
      <c r="Q38" s="1">
        <v>72.900000000000006</v>
      </c>
      <c r="R38" s="1">
        <v>24.04</v>
      </c>
    </row>
    <row r="39" spans="1:18" ht="46.5" customHeight="1" x14ac:dyDescent="0.2">
      <c r="A39" s="18">
        <v>57</v>
      </c>
      <c r="B39" s="39">
        <v>1.03</v>
      </c>
      <c r="C39" s="14">
        <v>1.96</v>
      </c>
      <c r="D39" s="4">
        <v>5635.6</v>
      </c>
      <c r="E39" s="4">
        <v>3306.9</v>
      </c>
      <c r="F39" s="36">
        <v>0.38472222222222219</v>
      </c>
      <c r="G39" s="36">
        <v>5.1388888888888894E-2</v>
      </c>
      <c r="H39" s="4">
        <v>5635.2</v>
      </c>
      <c r="I39" s="4">
        <v>3305.6</v>
      </c>
      <c r="J39" s="4">
        <v>68.400000000000006</v>
      </c>
      <c r="K39" s="19">
        <f t="shared" si="0"/>
        <v>2334.2685370741483</v>
      </c>
      <c r="L39" s="38">
        <f t="shared" si="1"/>
        <v>-0.90180360721433317</v>
      </c>
      <c r="M39" s="19">
        <f t="shared" si="4"/>
        <v>-0.4000000000005457</v>
      </c>
      <c r="N39" s="37">
        <v>43964</v>
      </c>
      <c r="O39" s="1">
        <f t="shared" si="3"/>
        <v>2.4142894917582418</v>
      </c>
      <c r="P39" s="1">
        <v>66.7</v>
      </c>
      <c r="Q39" s="1">
        <v>73.900000000000006</v>
      </c>
      <c r="R39" s="1">
        <v>23.9</v>
      </c>
    </row>
    <row r="40" spans="1:18" ht="46.5" customHeight="1" x14ac:dyDescent="0.2">
      <c r="A40" s="17">
        <v>58</v>
      </c>
      <c r="B40" s="40">
        <v>2.0099999999999998</v>
      </c>
      <c r="C40" s="14">
        <v>1.96</v>
      </c>
      <c r="D40" s="4">
        <v>5782.7</v>
      </c>
      <c r="E40" s="4">
        <v>3393.9</v>
      </c>
      <c r="F40" s="36">
        <v>5.2777777777777778E-2</v>
      </c>
      <c r="G40" s="36">
        <v>0.22152777777777777</v>
      </c>
      <c r="H40" s="4">
        <v>5782.3</v>
      </c>
      <c r="I40" s="4">
        <v>3394.2</v>
      </c>
      <c r="J40" s="4">
        <v>67.599999999999994</v>
      </c>
      <c r="K40" s="19">
        <f t="shared" si="0"/>
        <v>2392.8857715430863</v>
      </c>
      <c r="L40" s="38">
        <f t="shared" si="1"/>
        <v>0.70140280561099644</v>
      </c>
      <c r="M40" s="19">
        <f t="shared" si="4"/>
        <v>-0.3999999999996362</v>
      </c>
      <c r="N40" s="37">
        <v>43964</v>
      </c>
      <c r="O40" s="1">
        <f t="shared" si="3"/>
        <v>2.4166218332565634</v>
      </c>
      <c r="P40" s="1">
        <v>66.7</v>
      </c>
      <c r="Q40" s="1">
        <v>73.900000000000006</v>
      </c>
      <c r="R40" s="1">
        <v>23.9</v>
      </c>
    </row>
    <row r="41" spans="1:18" ht="46.5" customHeight="1" x14ac:dyDescent="0.2">
      <c r="A41" s="18">
        <v>59</v>
      </c>
      <c r="B41" s="39">
        <v>2.0299999999999998</v>
      </c>
      <c r="C41" s="14">
        <v>1.96</v>
      </c>
      <c r="D41" s="4">
        <v>5658.6</v>
      </c>
      <c r="E41" s="4">
        <v>3321</v>
      </c>
      <c r="F41" s="36">
        <v>0.38055555555555554</v>
      </c>
      <c r="G41" s="36">
        <v>4.7916666666666663E-2</v>
      </c>
      <c r="H41" s="4">
        <v>5658</v>
      </c>
      <c r="I41" s="4">
        <v>3321.8</v>
      </c>
      <c r="J41" s="4">
        <v>68.900000000000006</v>
      </c>
      <c r="K41" s="19">
        <f t="shared" si="0"/>
        <v>2340.8817635270539</v>
      </c>
      <c r="L41" s="38">
        <f t="shared" si="1"/>
        <v>1.4028056112229024</v>
      </c>
      <c r="M41" s="19">
        <f t="shared" si="4"/>
        <v>-0.6000000000003638</v>
      </c>
      <c r="N41" s="37">
        <v>43965</v>
      </c>
      <c r="O41" s="1">
        <f t="shared" si="3"/>
        <v>2.4172942385069773</v>
      </c>
      <c r="P41" s="1">
        <v>66.900000000000006</v>
      </c>
      <c r="Q41" s="1">
        <v>74.7</v>
      </c>
      <c r="R41" s="1">
        <v>24.01</v>
      </c>
    </row>
    <row r="42" spans="1:18" ht="46.5" customHeight="1" x14ac:dyDescent="0.2">
      <c r="A42" s="17">
        <v>60</v>
      </c>
      <c r="B42" s="39">
        <v>2.0099999999999998</v>
      </c>
      <c r="C42" s="14">
        <v>1.96</v>
      </c>
      <c r="D42" s="4">
        <v>5611.5</v>
      </c>
      <c r="E42" s="4">
        <v>3275.3</v>
      </c>
      <c r="F42" s="36">
        <v>5.6944444444444443E-2</v>
      </c>
      <c r="G42" s="36">
        <v>0.22361111111111109</v>
      </c>
      <c r="H42" s="4">
        <v>5611.3</v>
      </c>
      <c r="I42" s="4">
        <v>3275.8</v>
      </c>
      <c r="J42" s="4">
        <v>68.7</v>
      </c>
      <c r="K42" s="19">
        <f t="shared" si="0"/>
        <v>2340.1803607214429</v>
      </c>
      <c r="L42" s="38">
        <f t="shared" si="1"/>
        <v>0.70140280561099644</v>
      </c>
      <c r="M42" s="19">
        <f t="shared" si="4"/>
        <v>-0.1999999999998181</v>
      </c>
      <c r="N42" s="37">
        <v>43965</v>
      </c>
      <c r="O42" s="1">
        <f t="shared" si="3"/>
        <v>2.3978921001926783</v>
      </c>
      <c r="P42" s="1">
        <v>66.900000000000006</v>
      </c>
      <c r="Q42" s="1">
        <v>74.7</v>
      </c>
      <c r="R42" s="1">
        <v>24.01</v>
      </c>
    </row>
  </sheetData>
  <mergeCells count="3">
    <mergeCell ref="A1:N1"/>
    <mergeCell ref="A2:J2"/>
    <mergeCell ref="B26:I26"/>
  </mergeCells>
  <pageMargins left="0.37" right="0.28000000000000003" top="0.61" bottom="0.72" header="0.49" footer="0.5"/>
  <pageSetup scale="55" orientation="landscape" r:id="rId1"/>
  <headerFooter alignWithMargins="0">
    <oddFooter>&amp;R&amp;Z&amp;F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88E1F-3C36-47D3-8426-C94A7AE0728D}">
  <dimension ref="A1:P17"/>
  <sheetViews>
    <sheetView workbookViewId="0">
      <selection activeCell="O20" sqref="O20"/>
    </sheetView>
  </sheetViews>
  <sheetFormatPr defaultRowHeight="12.75" x14ac:dyDescent="0.2"/>
  <cols>
    <col min="1" max="16384" width="9.140625" style="65"/>
  </cols>
  <sheetData>
    <row r="1" spans="1:16" x14ac:dyDescent="0.2">
      <c r="A1" s="63">
        <v>-46</v>
      </c>
      <c r="B1" s="64">
        <v>-4.2130000000000001</v>
      </c>
      <c r="C1" s="64">
        <v>-2.2210000000000001</v>
      </c>
      <c r="D1" s="64">
        <v>-0.22900000000000001</v>
      </c>
      <c r="E1" s="64"/>
      <c r="F1" s="64">
        <v>2.7570000000000001</v>
      </c>
      <c r="G1" s="64">
        <v>3.883</v>
      </c>
      <c r="H1" s="64">
        <v>5.0039999999999996</v>
      </c>
      <c r="I1" s="64">
        <v>6.7752499999999998</v>
      </c>
      <c r="J1" s="64">
        <v>8.2582500000000003</v>
      </c>
      <c r="K1" s="63">
        <v>30.5</v>
      </c>
    </row>
    <row r="2" spans="1:16" x14ac:dyDescent="0.2">
      <c r="A2" s="65" t="s">
        <v>92</v>
      </c>
      <c r="B2" s="65" t="s">
        <v>93</v>
      </c>
      <c r="C2" s="65" t="s">
        <v>94</v>
      </c>
      <c r="D2" s="65" t="s">
        <v>95</v>
      </c>
      <c r="F2" s="65" t="s">
        <v>96</v>
      </c>
      <c r="G2" s="65" t="s">
        <v>97</v>
      </c>
      <c r="H2" s="65" t="s">
        <v>98</v>
      </c>
      <c r="I2" s="65" t="s">
        <v>99</v>
      </c>
      <c r="J2" s="65" t="s">
        <v>100</v>
      </c>
      <c r="K2" s="65" t="s">
        <v>101</v>
      </c>
      <c r="L2" s="63" t="s">
        <v>102</v>
      </c>
      <c r="O2" s="65" t="s">
        <v>103</v>
      </c>
    </row>
    <row r="3" spans="1:16" x14ac:dyDescent="0.2">
      <c r="A3" s="65">
        <v>59.232399999999998</v>
      </c>
      <c r="B3" s="65">
        <v>58.2</v>
      </c>
      <c r="C3" s="65">
        <v>56.1</v>
      </c>
      <c r="D3" s="65">
        <v>29.48</v>
      </c>
      <c r="F3" s="65">
        <v>-2.96</v>
      </c>
      <c r="G3" s="65">
        <v>13.2</v>
      </c>
      <c r="H3" s="65">
        <v>15.43</v>
      </c>
      <c r="I3" s="65">
        <v>16.79</v>
      </c>
      <c r="J3" s="65">
        <v>17.41</v>
      </c>
      <c r="K3" s="65">
        <v>15.29</v>
      </c>
      <c r="L3" s="63" t="s">
        <v>104</v>
      </c>
      <c r="O3" s="65" t="s">
        <v>105</v>
      </c>
      <c r="P3" s="65" t="s">
        <v>106</v>
      </c>
    </row>
    <row r="4" spans="1:16" x14ac:dyDescent="0.2">
      <c r="A4" s="65">
        <v>59.333799999999997</v>
      </c>
      <c r="B4" s="65">
        <v>58.28</v>
      </c>
      <c r="C4" s="65">
        <v>56.27</v>
      </c>
      <c r="D4" s="65">
        <v>29.54</v>
      </c>
      <c r="F4" s="65">
        <v>-3.06</v>
      </c>
      <c r="G4" s="65">
        <v>12.41</v>
      </c>
      <c r="H4" s="65">
        <v>15.57</v>
      </c>
      <c r="I4" s="65">
        <v>16.809999999999999</v>
      </c>
      <c r="J4" s="65">
        <v>17.45</v>
      </c>
      <c r="K4" s="65">
        <v>16.190000000000001</v>
      </c>
      <c r="L4" s="63">
        <v>0.1493234922952244</v>
      </c>
      <c r="O4" s="65">
        <v>58.1</v>
      </c>
      <c r="P4" s="65">
        <v>-46</v>
      </c>
    </row>
    <row r="5" spans="1:16" x14ac:dyDescent="0.2">
      <c r="A5" s="65">
        <v>59.287999999999997</v>
      </c>
      <c r="B5" s="65">
        <v>58.14</v>
      </c>
      <c r="C5" s="65">
        <v>56.21</v>
      </c>
      <c r="D5" s="65">
        <v>29.54</v>
      </c>
      <c r="F5" s="65">
        <v>-3.12</v>
      </c>
      <c r="G5" s="65">
        <v>11.83</v>
      </c>
      <c r="H5" s="65">
        <v>15.65</v>
      </c>
      <c r="I5" s="65">
        <v>16.79</v>
      </c>
      <c r="J5" s="65">
        <v>17.45</v>
      </c>
      <c r="K5" s="65">
        <v>17.3</v>
      </c>
      <c r="L5" s="63">
        <v>0.32416500054909853</v>
      </c>
      <c r="O5" s="65">
        <v>-8</v>
      </c>
      <c r="P5" s="65">
        <v>0</v>
      </c>
    </row>
    <row r="6" spans="1:16" x14ac:dyDescent="0.2">
      <c r="A6" s="65">
        <v>59.377699999999997</v>
      </c>
      <c r="B6" s="65">
        <v>58.21</v>
      </c>
      <c r="C6" s="65">
        <v>56.19</v>
      </c>
      <c r="D6" s="65">
        <v>29.61</v>
      </c>
      <c r="F6" s="65">
        <v>-3.12</v>
      </c>
      <c r="G6" s="65">
        <v>11.67</v>
      </c>
      <c r="H6" s="65">
        <v>15.68</v>
      </c>
      <c r="I6" s="65">
        <v>16.82</v>
      </c>
      <c r="J6" s="65">
        <v>17.47</v>
      </c>
      <c r="K6" s="65">
        <v>18.48</v>
      </c>
      <c r="L6" s="63">
        <v>0.44633899090946239</v>
      </c>
      <c r="O6" s="65">
        <v>-2.8000000000000007</v>
      </c>
      <c r="P6" s="65">
        <v>2.5</v>
      </c>
    </row>
    <row r="7" spans="1:16" x14ac:dyDescent="0.2">
      <c r="A7" s="65">
        <v>58.973399999999998</v>
      </c>
      <c r="B7" s="65">
        <v>57.83</v>
      </c>
      <c r="C7" s="65">
        <v>55.8</v>
      </c>
      <c r="D7" s="65">
        <v>29.44</v>
      </c>
      <c r="F7" s="65">
        <v>-3.06</v>
      </c>
      <c r="G7" s="65">
        <v>11.45</v>
      </c>
      <c r="H7" s="65">
        <v>15.54</v>
      </c>
      <c r="I7" s="65">
        <v>16.7</v>
      </c>
      <c r="J7" s="65">
        <v>17.34</v>
      </c>
      <c r="K7" s="65">
        <v>18.36</v>
      </c>
      <c r="L7" s="63">
        <v>0.61865985429861303</v>
      </c>
      <c r="O7" s="65">
        <v>4.0999999999999996</v>
      </c>
      <c r="P7" s="65">
        <v>3</v>
      </c>
    </row>
    <row r="8" spans="1:16" x14ac:dyDescent="0.2">
      <c r="A8" s="65">
        <v>59.058799999999998</v>
      </c>
      <c r="B8" s="65">
        <v>57.98</v>
      </c>
      <c r="C8" s="65">
        <v>55.94</v>
      </c>
      <c r="D8" s="65">
        <v>29.58</v>
      </c>
      <c r="F8" s="65">
        <v>-3.14</v>
      </c>
      <c r="G8" s="65">
        <v>11.04</v>
      </c>
      <c r="H8" s="65">
        <v>15.51</v>
      </c>
      <c r="I8" s="65">
        <v>16.690000000000001</v>
      </c>
      <c r="J8" s="65">
        <v>17.37</v>
      </c>
      <c r="K8" s="65">
        <v>18.37</v>
      </c>
      <c r="L8" s="63">
        <v>0.75401718140192409</v>
      </c>
      <c r="O8" s="65">
        <v>11.6</v>
      </c>
      <c r="P8" s="65">
        <v>3.5</v>
      </c>
    </row>
    <row r="9" spans="1:16" x14ac:dyDescent="0.2">
      <c r="A9" s="65">
        <v>59.016399999999997</v>
      </c>
      <c r="B9" s="65">
        <v>57.95</v>
      </c>
      <c r="C9" s="65">
        <v>55.93</v>
      </c>
      <c r="D9" s="65">
        <v>29.64</v>
      </c>
      <c r="F9" s="65">
        <v>-2.94</v>
      </c>
      <c r="G9" s="65">
        <v>10.62</v>
      </c>
      <c r="H9" s="65">
        <v>15.5</v>
      </c>
      <c r="I9" s="65">
        <v>16.68</v>
      </c>
      <c r="J9" s="65">
        <v>17.37</v>
      </c>
      <c r="K9" s="65">
        <v>18.37</v>
      </c>
      <c r="L9" s="63">
        <v>1.0327473923697945</v>
      </c>
      <c r="O9" s="65">
        <v>16.100000000000001</v>
      </c>
      <c r="P9" s="65">
        <v>4</v>
      </c>
    </row>
    <row r="10" spans="1:16" x14ac:dyDescent="0.2">
      <c r="A10" s="65">
        <v>59.9011</v>
      </c>
      <c r="B10" s="65">
        <v>58.86</v>
      </c>
      <c r="C10" s="65">
        <v>56.8</v>
      </c>
      <c r="D10" s="65">
        <v>30.24</v>
      </c>
      <c r="F10" s="65">
        <v>-2.87</v>
      </c>
      <c r="G10" s="65">
        <v>10.17</v>
      </c>
      <c r="H10" s="65">
        <v>15.63</v>
      </c>
      <c r="I10" s="65">
        <v>16.91</v>
      </c>
      <c r="J10" s="65">
        <v>17.600000000000001</v>
      </c>
      <c r="K10" s="65">
        <v>18.579999999999998</v>
      </c>
      <c r="L10" s="63">
        <v>1.3309703741415275</v>
      </c>
      <c r="O10" s="65">
        <v>17.100000000000001</v>
      </c>
      <c r="P10" s="65">
        <v>4.5</v>
      </c>
    </row>
    <row r="11" spans="1:16" x14ac:dyDescent="0.2">
      <c r="A11" s="65">
        <v>59.965600000000002</v>
      </c>
      <c r="B11" s="65">
        <v>58.88</v>
      </c>
      <c r="C11" s="65">
        <v>56.83</v>
      </c>
      <c r="D11" s="65">
        <v>30.35</v>
      </c>
      <c r="F11" s="65">
        <v>-2.61</v>
      </c>
      <c r="G11" s="65">
        <v>9.8000000000000007</v>
      </c>
      <c r="H11" s="65">
        <v>15.56</v>
      </c>
      <c r="I11" s="65">
        <v>16.96</v>
      </c>
      <c r="J11" s="65">
        <v>17.64</v>
      </c>
      <c r="K11" s="65">
        <v>18.52</v>
      </c>
      <c r="L11" s="63">
        <v>1.6581954451468421</v>
      </c>
      <c r="O11" s="65">
        <v>17.600000000000001</v>
      </c>
      <c r="P11" s="65">
        <v>7.75</v>
      </c>
    </row>
    <row r="12" spans="1:16" x14ac:dyDescent="0.2">
      <c r="A12" s="65">
        <v>60.119300000000003</v>
      </c>
      <c r="B12" s="65">
        <v>59.06</v>
      </c>
      <c r="C12" s="65">
        <v>57.03</v>
      </c>
      <c r="D12" s="65">
        <v>30.56</v>
      </c>
      <c r="F12" s="65">
        <v>-2.5</v>
      </c>
      <c r="G12" s="65">
        <v>9.57</v>
      </c>
      <c r="H12" s="65">
        <v>15.55</v>
      </c>
      <c r="I12" s="65">
        <v>17.02</v>
      </c>
      <c r="J12" s="65">
        <v>17.68</v>
      </c>
      <c r="K12" s="65">
        <v>18.55</v>
      </c>
      <c r="L12" s="63" t="s">
        <v>107</v>
      </c>
      <c r="P12" s="65">
        <f>P11+24.5</f>
        <v>32.25</v>
      </c>
    </row>
    <row r="13" spans="1:16" x14ac:dyDescent="0.2">
      <c r="A13" s="65">
        <v>60.112200000000001</v>
      </c>
      <c r="B13" s="65">
        <v>59.04</v>
      </c>
      <c r="C13" s="65">
        <v>57.04</v>
      </c>
      <c r="D13" s="65">
        <v>30.69</v>
      </c>
      <c r="F13" s="65">
        <v>-2.37</v>
      </c>
      <c r="G13" s="65">
        <v>9.4</v>
      </c>
      <c r="H13" s="65">
        <v>15.5</v>
      </c>
      <c r="I13" s="65">
        <v>17.03</v>
      </c>
      <c r="J13" s="65">
        <v>17.7</v>
      </c>
      <c r="K13" s="65">
        <v>18.579999999999998</v>
      </c>
      <c r="L13" s="63">
        <v>2.2352906154734034</v>
      </c>
    </row>
    <row r="14" spans="1:16" x14ac:dyDescent="0.2">
      <c r="A14" s="65">
        <v>60.641399999999997</v>
      </c>
      <c r="B14" s="65">
        <v>59.53</v>
      </c>
      <c r="C14" s="65">
        <v>57.54</v>
      </c>
      <c r="D14" s="65">
        <v>30.88</v>
      </c>
      <c r="F14" s="65">
        <v>-2.57</v>
      </c>
      <c r="G14" s="65">
        <v>9.5</v>
      </c>
      <c r="H14" s="65">
        <v>15.69</v>
      </c>
      <c r="I14" s="65">
        <v>17.16</v>
      </c>
      <c r="J14" s="65">
        <v>17.829999999999998</v>
      </c>
      <c r="K14" s="65">
        <v>18.68</v>
      </c>
      <c r="L14" s="63">
        <v>3.329223181257706</v>
      </c>
    </row>
    <row r="15" spans="1:16" x14ac:dyDescent="0.2">
      <c r="A15" s="65">
        <v>61.307699999999997</v>
      </c>
      <c r="B15" s="65">
        <v>60.18</v>
      </c>
      <c r="C15" s="65">
        <v>58.2</v>
      </c>
      <c r="D15" s="65">
        <v>31.47</v>
      </c>
      <c r="F15" s="65">
        <v>-2.4300000000000002</v>
      </c>
      <c r="G15" s="65">
        <v>9.06</v>
      </c>
      <c r="H15" s="65">
        <v>15.68</v>
      </c>
      <c r="I15" s="65">
        <v>17.32</v>
      </c>
      <c r="J15" s="65">
        <v>18</v>
      </c>
      <c r="K15" s="65">
        <v>18.91</v>
      </c>
      <c r="L15" s="63">
        <v>4.1174072564207096</v>
      </c>
    </row>
    <row r="16" spans="1:16" x14ac:dyDescent="0.2">
      <c r="A16" s="65">
        <v>61.715899999999998</v>
      </c>
      <c r="B16" s="65">
        <v>60.59</v>
      </c>
      <c r="C16" s="65">
        <v>58.61</v>
      </c>
      <c r="D16" s="65">
        <v>31.87</v>
      </c>
      <c r="F16" s="65">
        <v>-2.0699999999999998</v>
      </c>
      <c r="G16" s="65">
        <v>8.61</v>
      </c>
      <c r="H16" s="65">
        <v>15.61</v>
      </c>
      <c r="I16" s="65">
        <v>17.440000000000001</v>
      </c>
      <c r="J16" s="65">
        <v>18.14</v>
      </c>
      <c r="K16" s="65">
        <v>19.100000000000001</v>
      </c>
      <c r="L16" s="63">
        <v>5.0004039098473223</v>
      </c>
    </row>
    <row r="17" spans="1:11" x14ac:dyDescent="0.2">
      <c r="A17" s="65">
        <v>64.422399999999996</v>
      </c>
      <c r="B17" s="65">
        <v>63.29</v>
      </c>
      <c r="C17" s="65">
        <v>61.28</v>
      </c>
      <c r="D17" s="65">
        <v>32.78</v>
      </c>
      <c r="F17" s="65">
        <v>-1.1000000000000001</v>
      </c>
      <c r="G17" s="65">
        <v>8.01</v>
      </c>
      <c r="H17" s="65">
        <v>15.59</v>
      </c>
      <c r="I17" s="65">
        <v>18.190000000000001</v>
      </c>
      <c r="J17" s="65">
        <v>18.989999999999998</v>
      </c>
      <c r="K17" s="65">
        <v>20.03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6282C-7007-4C79-98EE-25C80A2CCE0E}">
  <dimension ref="A1:P22"/>
  <sheetViews>
    <sheetView workbookViewId="0">
      <selection activeCell="D39" sqref="D39"/>
    </sheetView>
  </sheetViews>
  <sheetFormatPr defaultRowHeight="12.75" x14ac:dyDescent="0.2"/>
  <cols>
    <col min="1" max="16384" width="9.140625" style="65"/>
  </cols>
  <sheetData>
    <row r="1" spans="1:16" x14ac:dyDescent="0.2">
      <c r="A1" s="65" t="s">
        <v>108</v>
      </c>
    </row>
    <row r="2" spans="1:16" x14ac:dyDescent="0.2">
      <c r="A2" s="65" t="s">
        <v>109</v>
      </c>
    </row>
    <row r="3" spans="1:16" x14ac:dyDescent="0.2">
      <c r="A3" s="65" t="s">
        <v>110</v>
      </c>
    </row>
    <row r="4" spans="1:16" x14ac:dyDescent="0.2">
      <c r="A4" s="65" t="s">
        <v>111</v>
      </c>
      <c r="O4" s="65" t="s">
        <v>112</v>
      </c>
      <c r="P4" s="65">
        <v>0.36309999999999998</v>
      </c>
    </row>
    <row r="5" spans="1:16" x14ac:dyDescent="0.2">
      <c r="A5" s="65" t="s">
        <v>113</v>
      </c>
      <c r="O5" s="65" t="s">
        <v>114</v>
      </c>
      <c r="P5" s="65">
        <v>1.9359999999999999</v>
      </c>
    </row>
    <row r="6" spans="1:16" x14ac:dyDescent="0.2">
      <c r="A6" s="65" t="s">
        <v>115</v>
      </c>
      <c r="O6" s="65" t="s">
        <v>116</v>
      </c>
      <c r="P6" s="65">
        <v>2.3289999999999999E-3</v>
      </c>
    </row>
    <row r="7" spans="1:16" x14ac:dyDescent="0.2">
      <c r="A7" s="65" t="s">
        <v>117</v>
      </c>
      <c r="F7" s="65" t="s">
        <v>118</v>
      </c>
      <c r="G7" s="65" t="s">
        <v>119</v>
      </c>
    </row>
    <row r="8" spans="1:16" x14ac:dyDescent="0.2">
      <c r="A8" s="65" t="s">
        <v>120</v>
      </c>
      <c r="B8" s="65" t="s">
        <v>121</v>
      </c>
      <c r="C8" s="65" t="s">
        <v>122</v>
      </c>
      <c r="D8" s="65" t="s">
        <v>123</v>
      </c>
      <c r="E8" s="65" t="s">
        <v>124</v>
      </c>
      <c r="F8" s="65" t="s">
        <v>125</v>
      </c>
      <c r="G8" s="65" t="s">
        <v>126</v>
      </c>
      <c r="H8" s="65" t="s">
        <v>127</v>
      </c>
      <c r="I8" s="65" t="s">
        <v>128</v>
      </c>
      <c r="J8" s="65" t="s">
        <v>129</v>
      </c>
      <c r="K8" s="65" t="s">
        <v>130</v>
      </c>
      <c r="M8" s="65" t="s">
        <v>131</v>
      </c>
      <c r="N8" s="65" t="s">
        <v>132</v>
      </c>
      <c r="O8" s="65" t="s">
        <v>102</v>
      </c>
      <c r="P8" s="65" t="s">
        <v>133</v>
      </c>
    </row>
    <row r="9" spans="1:16" x14ac:dyDescent="0.2">
      <c r="A9" s="65">
        <v>2.0833333333333335E-4</v>
      </c>
      <c r="B9" s="65">
        <v>16.472000000000001</v>
      </c>
      <c r="C9" s="65">
        <v>10.039999999999999</v>
      </c>
      <c r="D9" s="65">
        <v>4536.8900000000003</v>
      </c>
      <c r="E9" s="65">
        <v>1317.78</v>
      </c>
      <c r="F9" s="65">
        <v>14.71</v>
      </c>
      <c r="G9" s="65">
        <v>7.59</v>
      </c>
      <c r="H9" s="65">
        <v>5480.04</v>
      </c>
      <c r="I9" s="65">
        <v>1811.97</v>
      </c>
      <c r="J9" s="65">
        <v>44786</v>
      </c>
      <c r="K9" s="65">
        <v>26696</v>
      </c>
      <c r="L9" s="65" t="s">
        <v>134</v>
      </c>
      <c r="M9" s="65">
        <v>0</v>
      </c>
      <c r="N9" s="65">
        <v>1.96</v>
      </c>
      <c r="O9" s="65">
        <v>0</v>
      </c>
      <c r="P9" s="65">
        <v>1.9359999999999999</v>
      </c>
    </row>
    <row r="10" spans="1:16" x14ac:dyDescent="0.2">
      <c r="A10" s="65">
        <v>2.3263888888888887E-3</v>
      </c>
      <c r="B10" s="65">
        <v>14.711</v>
      </c>
      <c r="C10" s="65">
        <v>9.69</v>
      </c>
      <c r="D10" s="65">
        <v>1917.29</v>
      </c>
      <c r="E10" s="65">
        <v>797.72</v>
      </c>
      <c r="F10" s="65">
        <v>12.74</v>
      </c>
      <c r="G10" s="65">
        <v>6.96</v>
      </c>
      <c r="H10" s="65">
        <v>2694.8</v>
      </c>
      <c r="I10" s="65">
        <v>1090.8699999999999</v>
      </c>
      <c r="J10" s="65">
        <v>34047</v>
      </c>
      <c r="K10" s="65">
        <v>20596</v>
      </c>
      <c r="L10" s="65" t="s">
        <v>135</v>
      </c>
      <c r="M10" s="65">
        <v>2.9311172956956004E-3</v>
      </c>
      <c r="N10" s="65">
        <v>1.96</v>
      </c>
      <c r="O10" s="65">
        <v>0.1493234922952244</v>
      </c>
      <c r="P10" s="65">
        <v>1.9331125749332998</v>
      </c>
    </row>
    <row r="11" spans="1:16" x14ac:dyDescent="0.2">
      <c r="A11" s="65">
        <v>4.0277777777777777E-3</v>
      </c>
      <c r="B11" s="65">
        <v>14.573</v>
      </c>
      <c r="C11" s="65">
        <v>9.51</v>
      </c>
      <c r="D11" s="65">
        <v>2584.5500000000002</v>
      </c>
      <c r="E11" s="65">
        <v>752.57</v>
      </c>
      <c r="F11" s="65">
        <v>12.5</v>
      </c>
      <c r="G11" s="65">
        <v>6.7</v>
      </c>
      <c r="H11" s="65">
        <v>3520.24</v>
      </c>
      <c r="I11" s="65">
        <v>845.01</v>
      </c>
      <c r="J11" s="65">
        <v>33886</v>
      </c>
      <c r="K11" s="65">
        <v>14952</v>
      </c>
      <c r="L11" s="65" t="s">
        <v>136</v>
      </c>
      <c r="M11" s="65">
        <v>6.3742972514826005E-3</v>
      </c>
      <c r="N11" s="65">
        <v>1.96</v>
      </c>
      <c r="O11" s="65">
        <v>0.32416500054909853</v>
      </c>
      <c r="P11" s="65">
        <v>1.9297317153922322</v>
      </c>
    </row>
    <row r="12" spans="1:16" x14ac:dyDescent="0.2">
      <c r="A12" s="65">
        <v>5.6134259259259271E-3</v>
      </c>
      <c r="B12" s="65">
        <v>14.154999999999999</v>
      </c>
      <c r="C12" s="65">
        <v>9.48</v>
      </c>
      <c r="D12" s="65">
        <v>4609.71</v>
      </c>
      <c r="E12" s="65">
        <v>677.76</v>
      </c>
      <c r="F12" s="65">
        <v>11.98</v>
      </c>
      <c r="G12" s="65">
        <v>6.67</v>
      </c>
      <c r="H12" s="65">
        <v>6381.35</v>
      </c>
      <c r="I12" s="65">
        <v>936.3</v>
      </c>
      <c r="J12" s="65">
        <v>26858</v>
      </c>
      <c r="K12" s="65">
        <v>14222</v>
      </c>
      <c r="L12" s="65" t="s">
        <v>137</v>
      </c>
      <c r="M12" s="65">
        <v>8.7874661093846011E-3</v>
      </c>
      <c r="N12" s="65">
        <v>1.96</v>
      </c>
      <c r="O12" s="65">
        <v>0.44633899090946239</v>
      </c>
      <c r="P12" s="65">
        <v>1.9273692723710911</v>
      </c>
    </row>
    <row r="13" spans="1:16" x14ac:dyDescent="0.2">
      <c r="A13" s="65">
        <v>7.1990740740740739E-3</v>
      </c>
      <c r="B13" s="65">
        <v>13.912000000000001</v>
      </c>
      <c r="C13" s="65">
        <v>9.49</v>
      </c>
      <c r="D13" s="65">
        <v>1610.75</v>
      </c>
      <c r="E13" s="65">
        <v>982.28</v>
      </c>
      <c r="F13" s="65">
        <v>11.67</v>
      </c>
      <c r="G13" s="65">
        <v>6.32</v>
      </c>
      <c r="H13" s="65">
        <v>2290.38</v>
      </c>
      <c r="I13" s="65">
        <v>1306.08</v>
      </c>
      <c r="J13" s="65">
        <v>25836</v>
      </c>
      <c r="K13" s="65">
        <v>11719</v>
      </c>
      <c r="L13" s="65" t="s">
        <v>138</v>
      </c>
      <c r="M13" s="65">
        <v>1.2201217176660601E-2</v>
      </c>
      <c r="N13" s="65">
        <v>1.96</v>
      </c>
      <c r="O13" s="65">
        <v>0.61865985429861303</v>
      </c>
      <c r="P13" s="65">
        <v>1.9240371538087855</v>
      </c>
    </row>
    <row r="14" spans="1:16" x14ac:dyDescent="0.2">
      <c r="A14" s="65">
        <v>8.2986111111111108E-3</v>
      </c>
      <c r="B14" s="65">
        <v>13.635</v>
      </c>
      <c r="C14" s="65">
        <v>9.6199999999999992</v>
      </c>
      <c r="D14" s="65">
        <v>1249</v>
      </c>
      <c r="E14" s="65">
        <v>886.7</v>
      </c>
      <c r="F14" s="65">
        <v>11.3</v>
      </c>
      <c r="G14" s="65">
        <v>6.65</v>
      </c>
      <c r="H14" s="65">
        <v>1548.93</v>
      </c>
      <c r="I14" s="65">
        <v>990.02</v>
      </c>
      <c r="J14" s="65">
        <v>24246</v>
      </c>
      <c r="K14" s="65">
        <v>11828</v>
      </c>
      <c r="L14" s="65" t="s">
        <v>139</v>
      </c>
      <c r="M14" s="65">
        <v>1.4891017586566002E-2</v>
      </c>
      <c r="N14" s="65">
        <v>1.96</v>
      </c>
      <c r="O14" s="65">
        <v>0.75401718140192409</v>
      </c>
      <c r="P14" s="65">
        <v>1.9214197884282136</v>
      </c>
    </row>
    <row r="15" spans="1:16" x14ac:dyDescent="0.2">
      <c r="A15" s="65">
        <v>9.3171296296296283E-3</v>
      </c>
      <c r="B15" s="65">
        <v>13.374000000000001</v>
      </c>
      <c r="C15" s="65">
        <v>9.4700000000000006</v>
      </c>
      <c r="D15" s="65">
        <v>1784.17</v>
      </c>
      <c r="E15" s="65">
        <v>464.86</v>
      </c>
      <c r="F15" s="65">
        <v>10.98</v>
      </c>
      <c r="G15" s="65">
        <v>6.48</v>
      </c>
      <c r="H15" s="65">
        <v>2345.9299999999998</v>
      </c>
      <c r="I15" s="65">
        <v>630.79</v>
      </c>
      <c r="J15" s="65">
        <v>23230</v>
      </c>
      <c r="K15" s="65">
        <v>10213</v>
      </c>
      <c r="L15" s="65" t="s">
        <v>140</v>
      </c>
      <c r="M15" s="65">
        <v>2.0453077515145003E-2</v>
      </c>
      <c r="N15" s="65">
        <v>1.96</v>
      </c>
      <c r="O15" s="65">
        <v>1.0327473923697945</v>
      </c>
      <c r="P15" s="65">
        <v>1.916030063170489</v>
      </c>
    </row>
    <row r="16" spans="1:16" x14ac:dyDescent="0.2">
      <c r="A16" s="65">
        <v>9.9537037037037042E-3</v>
      </c>
      <c r="B16" s="65">
        <v>13.113</v>
      </c>
      <c r="C16" s="65">
        <v>9.57</v>
      </c>
      <c r="D16" s="65">
        <v>834.76</v>
      </c>
      <c r="E16" s="65">
        <v>290.83999999999997</v>
      </c>
      <c r="F16" s="65">
        <v>10.57</v>
      </c>
      <c r="G16" s="65">
        <v>6.49</v>
      </c>
      <c r="H16" s="65">
        <v>951.78</v>
      </c>
      <c r="I16" s="65">
        <v>317.37</v>
      </c>
      <c r="J16" s="65">
        <v>22064</v>
      </c>
      <c r="K16" s="65">
        <v>10410</v>
      </c>
      <c r="L16" s="65" t="s">
        <v>141</v>
      </c>
      <c r="M16" s="65">
        <v>2.6438913438282401E-2</v>
      </c>
      <c r="N16" s="65">
        <v>1.96</v>
      </c>
      <c r="O16" s="65">
        <v>1.3309703741415275</v>
      </c>
      <c r="P16" s="65">
        <v>1.9102634118566337</v>
      </c>
    </row>
    <row r="17" spans="1:16" x14ac:dyDescent="0.2">
      <c r="A17" s="65">
        <v>1.0162037037037037E-2</v>
      </c>
      <c r="B17" s="65">
        <v>13.154</v>
      </c>
      <c r="C17" s="65">
        <v>9.52</v>
      </c>
      <c r="D17" s="65">
        <v>833.4</v>
      </c>
      <c r="E17" s="65">
        <v>688.3</v>
      </c>
      <c r="F17" s="65">
        <v>10.56</v>
      </c>
      <c r="G17" s="65">
        <v>6.43</v>
      </c>
      <c r="H17" s="65">
        <v>1050.69</v>
      </c>
      <c r="I17" s="65">
        <v>818.32</v>
      </c>
      <c r="J17" s="65">
        <v>22447</v>
      </c>
      <c r="K17" s="65">
        <v>9295</v>
      </c>
      <c r="L17" s="65" t="s">
        <v>142</v>
      </c>
      <c r="M17" s="65">
        <v>3.3048641797853003E-2</v>
      </c>
      <c r="N17" s="65">
        <v>1.96</v>
      </c>
      <c r="O17" s="65">
        <v>1.6581954451468421</v>
      </c>
      <c r="P17" s="65">
        <v>1.9039359555538744</v>
      </c>
    </row>
    <row r="18" spans="1:16" x14ac:dyDescent="0.2">
      <c r="A18" s="65">
        <v>1.0868055555555556E-2</v>
      </c>
      <c r="B18" s="65">
        <v>12.866</v>
      </c>
      <c r="C18" s="65">
        <v>9.8000000000000007</v>
      </c>
      <c r="D18" s="65">
        <v>620.01</v>
      </c>
      <c r="E18" s="65">
        <v>311.61</v>
      </c>
      <c r="F18" s="65">
        <v>10.15</v>
      </c>
      <c r="G18" s="65">
        <v>6.58</v>
      </c>
      <c r="H18" s="65">
        <v>713.67</v>
      </c>
      <c r="I18" s="65">
        <v>456.78</v>
      </c>
      <c r="J18" s="65">
        <v>19485</v>
      </c>
      <c r="K18" s="65">
        <v>9842</v>
      </c>
      <c r="L18" s="65" t="s">
        <v>143</v>
      </c>
      <c r="M18" s="65">
        <v>3.8498871950090198E-2</v>
      </c>
      <c r="N18" s="65">
        <v>1.95</v>
      </c>
      <c r="O18" s="65">
        <v>1.9360771330151647</v>
      </c>
      <c r="P18" s="65">
        <v>1.8985626379412541</v>
      </c>
    </row>
    <row r="19" spans="1:16" x14ac:dyDescent="0.2">
      <c r="A19" s="65">
        <v>1.2442129629629629E-2</v>
      </c>
      <c r="B19" s="65">
        <v>12.926</v>
      </c>
      <c r="C19" s="65">
        <v>9.4700000000000006</v>
      </c>
      <c r="D19" s="65">
        <v>442.19</v>
      </c>
      <c r="E19" s="65">
        <v>365.66</v>
      </c>
      <c r="F19" s="65">
        <v>10.199999999999999</v>
      </c>
      <c r="G19" s="65">
        <v>6.27</v>
      </c>
      <c r="H19" s="65">
        <v>491.81</v>
      </c>
      <c r="I19" s="65">
        <v>384.61</v>
      </c>
      <c r="J19" s="65">
        <v>21199</v>
      </c>
      <c r="K19" s="65">
        <v>8849</v>
      </c>
      <c r="L19" s="65" t="s">
        <v>144</v>
      </c>
      <c r="M19" s="65">
        <v>4.4584766094165E-2</v>
      </c>
      <c r="N19" s="65">
        <v>1.95</v>
      </c>
      <c r="O19" s="65">
        <v>2.2352906154734034</v>
      </c>
      <c r="P19" s="65">
        <v>1.8927768336028694</v>
      </c>
    </row>
    <row r="20" spans="1:16" x14ac:dyDescent="0.2">
      <c r="A20" s="65">
        <v>1.3113425925925926E-2</v>
      </c>
      <c r="B20" s="65">
        <v>13.099</v>
      </c>
      <c r="C20" s="65">
        <v>9.7100000000000009</v>
      </c>
      <c r="D20" s="65">
        <v>1648.69</v>
      </c>
      <c r="E20" s="65">
        <v>204.5</v>
      </c>
      <c r="F20" s="65">
        <v>10.36</v>
      </c>
      <c r="G20" s="65">
        <v>6.49</v>
      </c>
      <c r="H20" s="65">
        <v>1767.07</v>
      </c>
      <c r="I20" s="65">
        <v>226.74</v>
      </c>
      <c r="J20" s="65">
        <v>21886</v>
      </c>
      <c r="K20" s="65">
        <v>10526</v>
      </c>
      <c r="L20" s="65" t="s">
        <v>145</v>
      </c>
      <c r="M20" s="65">
        <v>6.7499999999999991E-2</v>
      </c>
      <c r="N20" s="65">
        <v>1.96</v>
      </c>
      <c r="O20" s="65">
        <v>3.329223181257706</v>
      </c>
      <c r="P20" s="65">
        <v>1.8716237768187423</v>
      </c>
    </row>
    <row r="21" spans="1:16" x14ac:dyDescent="0.2">
      <c r="A21" s="65">
        <v>1.3622685185185184E-2</v>
      </c>
      <c r="B21" s="65">
        <v>12.984999999999999</v>
      </c>
      <c r="C21" s="65">
        <v>9.68</v>
      </c>
      <c r="D21" s="65">
        <v>1275.0899999999999</v>
      </c>
      <c r="E21" s="65">
        <v>175.17</v>
      </c>
      <c r="F21" s="65">
        <v>10.199999999999999</v>
      </c>
      <c r="G21" s="65">
        <v>6.5</v>
      </c>
      <c r="H21" s="65">
        <v>1617.69</v>
      </c>
      <c r="I21" s="65">
        <v>207.63</v>
      </c>
      <c r="J21" s="65">
        <v>21361</v>
      </c>
      <c r="K21" s="65">
        <v>10250</v>
      </c>
      <c r="L21" s="65" t="s">
        <v>146</v>
      </c>
      <c r="M21" s="65">
        <v>8.4166666666666667E-2</v>
      </c>
      <c r="N21" s="65">
        <v>1.96</v>
      </c>
      <c r="O21" s="65">
        <v>4.1174072564207096</v>
      </c>
      <c r="P21" s="65">
        <v>1.8563828899306971</v>
      </c>
    </row>
    <row r="22" spans="1:16" x14ac:dyDescent="0.2">
      <c r="A22" s="65">
        <v>1.4201388888888888E-2</v>
      </c>
      <c r="B22" s="65">
        <v>12.269</v>
      </c>
      <c r="C22" s="65">
        <v>9.98</v>
      </c>
      <c r="D22" s="65">
        <v>204.07</v>
      </c>
      <c r="E22" s="65">
        <v>327.10000000000002</v>
      </c>
      <c r="F22" s="65">
        <v>9.32</v>
      </c>
      <c r="G22" s="65">
        <v>6.69</v>
      </c>
      <c r="H22" s="65">
        <v>237.78</v>
      </c>
      <c r="I22" s="65">
        <v>356.26</v>
      </c>
      <c r="J22" s="65">
        <v>16390</v>
      </c>
      <c r="K22" s="65">
        <v>11539</v>
      </c>
      <c r="L22" s="65" t="s">
        <v>147</v>
      </c>
      <c r="M22" s="65">
        <v>0.10316666666666667</v>
      </c>
      <c r="N22" s="65">
        <v>1.96</v>
      </c>
      <c r="O22" s="65">
        <v>5.0004039098473223</v>
      </c>
      <c r="P22" s="65">
        <v>1.8393086397124161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s E A A B Q S w M E F A A C A A g A S F R 0 U F T B D G u m A A A A + A A A A B I A H A B D b 2 5 m a W c v U G F j a 2 F n Z S 5 4 b W w g o h g A K K A U A A A A A A A A A A A A A A A A A A A A A A A A A A A A h Y 8 x D o I w G E a v Q r r T l g p q y E 8 Z X C U x I R p X U i o 0 Q j G 0 W O 7 m 4 J G 8 g i S K u j l + L 2 9 4 3 + N 2 h 3 R s G + 8 q e 6 M 6 n a A A U + R J L b p S 6 S p B g z 3 5 a 5 R y 2 B X i X F T S m 2 R t 4 t G U C a q t v c S E O O e w W + C u r w i j N C D H b J u L W r Y F + s j q v + w r b W y h h U Q c D q 8 Y z v C K 4 S i K l j g M A y A z h k z p r 8 K m Y k y B / E D Y D I 0 d e s m l 9 v c 5 k H k C e b / g T 1 B L A w Q U A A I A C A B I V H R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F R 0 U D u d G P c T A Q A A 8 A E A A B M A H A B G b 3 J t d W x h c y 9 T Z W N 0 a W 9 u M S 5 t I K I Y A C i g F A A A A A A A A A A A A A A A A A A A A A A A A A A A A H W P T U v D Q B C G 7 4 H 8 h 2 F 7 S W A J b b Q W L D l t F S + K m g i C 8 b D d T J u V Z L f s h 1 h K / 7 t b 4 g e C m c v O P L O 8 w 2 N R O K k V l M M 7 W 8 Z R H N m W G 2 z g V i v p t I E C O n R x B K F K 7 Y 3 A Q J h 9 z 1 Z a + B 6 V S 6 5 l h x n T y o X B J o R d 1 k 8 W j a 2 F b f 0 O 6 3 u j 3 0 K 8 r f N p P o W f 6 W b f G O 4 7 K Y A x K L 3 Z 8 J D 8 i B a 5 E W 3 9 d T y r n i u S 0 p c V d r K X D k 1 B J o n j 6 5 R Q Y L r z v b L F g s K V E r q R a l v M 8 n l O 4 c F r h 6 X b d 1 j 8 t t m d V v i a 0 s F k Q l j L 1 T Z o V v s d k q B U 8 X X 4 V B m u 7 E a b f k g / L W 0 y a N P D g Q x 0 F q 6 7 s A G H H + 5 I 4 Z v n I / x s h J + P 8 P k I v x j h i z / 8 m M a R V P 9 q L j 8 B U E s B A i 0 A F A A C A A g A S F R 0 U F T B D G u m A A A A + A A A A B I A A A A A A A A A A A A A A A A A A A A A A E N v b m Z p Z y 9 Q Y W N r Y W d l L n h t b F B L A Q I t A B Q A A g A I A E h U d F A P y u m r p A A A A O k A A A A T A A A A A A A A A A A A A A A A A P I A A A B b Q 2 9 u d G V u d F 9 U e X B l c 1 0 u e G 1 s U E s B A i 0 A F A A C A A g A S F R 0 U D u d G P c T A Q A A 8 A E A A B M A A A A A A A A A A A A A A A A A 4 w E A A E Z v c m 1 1 b G F z L 1 N l Y 3 R p b 2 4 x L m 1 Q S w U G A A A A A A M A A w D C A A A A Q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g o A A A A A A A B s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v b m l 0 b 3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T Y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I w V D E 2 O j E 0 O j U 0 L j k x N z g 2 O T B a I i A v P j x F b n R y e S B U e X B l P S J G a W x s Q 2 9 s d W 1 u V H l w Z X M i I F Z h b H V l P S J z Q m d Z R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b 2 5 p d G 9 y L 0 N o Y W 5 n Z W Q g V H l w Z S 5 7 Q 2 9 s d W 1 u M S w w f S Z x d W 9 0 O y w m c X V v d D t T Z W N 0 a W 9 u M S 9 N b 2 5 p d G 9 y L 0 N o Y W 5 n Z W Q g V H l w Z S 5 7 Q 2 9 s d W 1 u M i w x f S Z x d W 9 0 O y w m c X V v d D t T Z W N 0 a W 9 u M S 9 N b 2 5 p d G 9 y L 0 N o Y W 5 n Z W Q g V H l w Z S 5 7 Q 2 9 s d W 1 u M y w y f S Z x d W 9 0 O y w m c X V v d D t T Z W N 0 a W 9 u M S 9 N b 2 5 p d G 9 y L 0 N o Y W 5 n Z W Q g V H l w Z S 5 7 Q 2 9 s d W 1 u N C w z f S Z x d W 9 0 O y w m c X V v d D t T Z W N 0 a W 9 u M S 9 N b 2 5 p d G 9 y L 0 N o Y W 5 n Z W Q g V H l w Z S 5 7 Q 2 9 s d W 1 u N S w 0 f S Z x d W 9 0 O y w m c X V v d D t T Z W N 0 a W 9 u M S 9 N b 2 5 p d G 9 y L 0 N o Y W 5 n Z W Q g V H l w Z S 5 7 Q 2 9 s d W 1 u N i w 1 f S Z x d W 9 0 O y w m c X V v d D t T Z W N 0 a W 9 u M S 9 N b 2 5 p d G 9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N b 2 5 p d G 9 y L 0 N o Y W 5 n Z W Q g V H l w Z S 5 7 Q 2 9 s d W 1 u M S w w f S Z x d W 9 0 O y w m c X V v d D t T Z W N 0 a W 9 u M S 9 N b 2 5 p d G 9 y L 0 N o Y W 5 n Z W Q g V H l w Z S 5 7 Q 2 9 s d W 1 u M i w x f S Z x d W 9 0 O y w m c X V v d D t T Z W N 0 a W 9 u M S 9 N b 2 5 p d G 9 y L 0 N o Y W 5 n Z W Q g V H l w Z S 5 7 Q 2 9 s d W 1 u M y w y f S Z x d W 9 0 O y w m c X V v d D t T Z W N 0 a W 9 u M S 9 N b 2 5 p d G 9 y L 0 N o Y W 5 n Z W Q g V H l w Z S 5 7 Q 2 9 s d W 1 u N C w z f S Z x d W 9 0 O y w m c X V v d D t T Z W N 0 a W 9 u M S 9 N b 2 5 p d G 9 y L 0 N o Y W 5 n Z W Q g V H l w Z S 5 7 Q 2 9 s d W 1 u N S w 0 f S Z x d W 9 0 O y w m c X V v d D t T Z W N 0 a W 9 u M S 9 N b 2 5 p d G 9 y L 0 N o Y W 5 n Z W Q g V H l w Z S 5 7 Q 2 9 s d W 1 u N i w 1 f S Z x d W 9 0 O y w m c X V v d D t T Z W N 0 a W 9 u M S 9 N b 2 5 p d G 9 y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W 9 u a X R v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2 5 p d G 9 y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L D I m M v S S W 1 A u I m k h o A V k 1 4 A A A A A A g A A A A A A A 2 Y A A M A A A A A Q A A A A 3 7 G w q J L T P A p e i 7 r 2 b f 3 4 f A A A A A A E g A A A o A A A A B A A A A A V R / 3 c T j B 7 M 3 d D u L 6 y U 2 u U U A A A A N b j l u j Z m H n Y 7 X a B g 5 m F s 2 M V C p N q c o f A N m x M v g t e C f G 1 M Q 9 P d M I L J k 2 O Y t W O H 0 W 1 b A s E N m 1 F p F T A a 8 w P N I K C O 5 8 u d r X q W b 4 T X T + Z C Q P f Z c w I F A A A A E r Q 8 p r 7 K r K 3 T b g y w c P / h d R K o j H B < / D a t a M a s h u p > 
</file>

<file path=customXml/itemProps1.xml><?xml version="1.0" encoding="utf-8"?>
<ds:datastoreItem xmlns:ds="http://schemas.openxmlformats.org/officeDocument/2006/customXml" ds:itemID="{BDD07466-44D9-4550-9E5B-0CABD471D0E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Sheet1</vt:lpstr>
      <vt:lpstr>0.70 Shakedown</vt:lpstr>
      <vt:lpstr>wc_0.70_3ksi</vt:lpstr>
      <vt:lpstr>wc_0.65_4.5ksi</vt:lpstr>
      <vt:lpstr>wc_0.50_6.0ksi</vt:lpstr>
      <vt:lpstr>wc_0.35_7.5ksi</vt:lpstr>
      <vt:lpstr>wc_0.35_SF_10.0ksi </vt:lpstr>
      <vt:lpstr>Static Pressure</vt:lpstr>
      <vt:lpstr>Dynamic Pressure</vt:lpstr>
      <vt:lpstr>'0.70 Shakedown'!Print_Area</vt:lpstr>
      <vt:lpstr>wc_0.35_7.5ksi!Print_Area</vt:lpstr>
      <vt:lpstr>'wc_0.35_SF_10.0ksi '!Print_Area</vt:lpstr>
      <vt:lpstr>wc_0.50_6.0ksi!Print_Area</vt:lpstr>
      <vt:lpstr>wc_0.65_4.5ksi!Print_Area</vt:lpstr>
      <vt:lpstr>wc_0.70_3ksi!Print_Area</vt:lpstr>
    </vt:vector>
  </TitlesOfParts>
  <Company>Bureau of Reclamation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Interior</dc:creator>
  <cp:lastModifiedBy>Bartojay, Katie J</cp:lastModifiedBy>
  <cp:lastPrinted>2020-09-03T15:23:50Z</cp:lastPrinted>
  <dcterms:created xsi:type="dcterms:W3CDTF">2005-12-05T15:26:50Z</dcterms:created>
  <dcterms:modified xsi:type="dcterms:W3CDTF">2020-10-05T19:00:19Z</dcterms:modified>
</cp:coreProperties>
</file>